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filterPrivacy="1" defaultThemeVersion="124226"/>
  <xr:revisionPtr revIDLastSave="0" documentId="13_ncr:1_{44FC40BD-4A52-4C1D-B1AF-4BFF2AEC6A2E}" xr6:coauthVersionLast="45" xr6:coauthVersionMax="45" xr10:uidLastSave="{00000000-0000-0000-0000-000000000000}"/>
  <bookViews>
    <workbookView xWindow="-120" yWindow="-120" windowWidth="29040" windowHeight="15840" tabRatio="879" activeTab="9" xr2:uid="{00000000-000D-0000-FFFF-FFFF00000000}"/>
  </bookViews>
  <sheets>
    <sheet name="ДОХОДЫ прил 3" sheetId="1" r:id="rId1"/>
    <sheet name="прил 4 Прогр и Непрог" sheetId="10" r:id="rId2"/>
    <sheet name="РАСХОДЫ прил 5" sheetId="3" r:id="rId3"/>
    <sheet name="ВЕД СТРУКТ прил 6" sheetId="4" r:id="rId4"/>
    <sheet name="ИСТОЧНИКИ прил 9" sheetId="5" r:id="rId5"/>
    <sheet name="Распред объема прил 7" sheetId="6" r:id="rId6"/>
    <sheet name="План фин расх дор ф прил 8" sheetId="7" r:id="rId7"/>
    <sheet name="прил 10" sheetId="8" r:id="rId8"/>
    <sheet name="прил 11" sheetId="9" r:id="rId9"/>
    <sheet name="Прил 1 Переч код дох" sheetId="11" r:id="rId10"/>
  </sheets>
  <definedNames>
    <definedName name="_xlnm.Print_Area" localSheetId="3">'ВЕД СТРУКТ прил 6'!$A$1:$I$218</definedName>
    <definedName name="_xlnm.Print_Area" localSheetId="9">'Прил 1 Переч код дох'!$A$1:$D$49</definedName>
    <definedName name="_xlnm.Print_Area" localSheetId="1">'прил 4 Прогр и Непрог'!$A$1:$F$168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5" i="10" l="1"/>
  <c r="E135" i="10"/>
  <c r="D75" i="10"/>
  <c r="D72" i="10"/>
  <c r="E72" i="10"/>
  <c r="F72" i="10"/>
  <c r="I185" i="4"/>
  <c r="H185" i="4"/>
  <c r="G185" i="4"/>
  <c r="I164" i="4"/>
  <c r="H164" i="4"/>
  <c r="G164" i="4"/>
  <c r="I159" i="4"/>
  <c r="H159" i="4"/>
  <c r="G159" i="4"/>
  <c r="I118" i="4"/>
  <c r="H118" i="4"/>
  <c r="H119" i="4"/>
  <c r="H79" i="4"/>
  <c r="I47" i="4"/>
  <c r="H47" i="4"/>
  <c r="I35" i="4"/>
  <c r="H35" i="4"/>
  <c r="I36" i="4"/>
  <c r="H36" i="4"/>
  <c r="G36" i="4"/>
  <c r="G168" i="4"/>
  <c r="I168" i="4"/>
  <c r="H168" i="4"/>
  <c r="I212" i="4"/>
  <c r="H212" i="4"/>
  <c r="I208" i="4"/>
  <c r="H208" i="4"/>
  <c r="G208" i="4"/>
  <c r="I201" i="4"/>
  <c r="H201" i="4"/>
  <c r="G201" i="4"/>
  <c r="I196" i="4"/>
  <c r="H196" i="4"/>
  <c r="G196" i="4"/>
  <c r="I174" i="4"/>
  <c r="H174" i="4"/>
  <c r="G174" i="4"/>
  <c r="I170" i="4"/>
  <c r="H170" i="4"/>
  <c r="I169" i="4"/>
  <c r="H169" i="4"/>
  <c r="G169" i="4"/>
  <c r="G170" i="4"/>
  <c r="I127" i="4"/>
  <c r="H127" i="4"/>
  <c r="G127" i="4"/>
  <c r="G120" i="4"/>
  <c r="I112" i="4"/>
  <c r="H112" i="4"/>
  <c r="G112" i="4"/>
  <c r="I106" i="4"/>
  <c r="H106" i="4"/>
  <c r="G106" i="4"/>
  <c r="I99" i="4"/>
  <c r="H99" i="4"/>
  <c r="G99" i="4"/>
  <c r="I90" i="4"/>
  <c r="H90" i="4"/>
  <c r="I91" i="4"/>
  <c r="H91" i="4"/>
  <c r="I92" i="4"/>
  <c r="H92" i="4"/>
  <c r="G91" i="4"/>
  <c r="G90" i="4"/>
  <c r="G92" i="4"/>
  <c r="I82" i="4"/>
  <c r="H82" i="4"/>
  <c r="G82" i="4"/>
  <c r="I67" i="4"/>
  <c r="H67" i="4"/>
  <c r="G67" i="4"/>
  <c r="I63" i="4"/>
  <c r="H63" i="4"/>
  <c r="G63" i="4"/>
  <c r="I50" i="4"/>
  <c r="H50" i="4"/>
  <c r="I53" i="4"/>
  <c r="H53" i="4"/>
  <c r="G50" i="4"/>
  <c r="G53" i="4"/>
  <c r="I41" i="4"/>
  <c r="I40" i="4"/>
  <c r="I39" i="4"/>
  <c r="H41" i="4"/>
  <c r="H40" i="4"/>
  <c r="H39" i="4"/>
  <c r="G41" i="4"/>
  <c r="G40" i="4"/>
  <c r="G39" i="4"/>
  <c r="I38" i="4"/>
  <c r="H38" i="4"/>
  <c r="G38" i="4"/>
  <c r="G35" i="4"/>
  <c r="I30" i="4"/>
  <c r="H30" i="4"/>
  <c r="G30" i="4"/>
  <c r="I29" i="4"/>
  <c r="H29" i="4"/>
  <c r="G29" i="4"/>
  <c r="I27" i="4"/>
  <c r="G27" i="4"/>
  <c r="H27" i="4"/>
  <c r="G170" i="3"/>
  <c r="G74" i="3"/>
  <c r="H170" i="3"/>
  <c r="H171" i="3"/>
  <c r="H175" i="3"/>
  <c r="E17" i="5"/>
  <c r="D17" i="5"/>
  <c r="G165" i="3"/>
  <c r="G171" i="3"/>
  <c r="G175" i="3"/>
  <c r="G37" i="3"/>
  <c r="C55" i="1"/>
  <c r="C21" i="5"/>
  <c r="F175" i="3" l="1"/>
  <c r="H169" i="3"/>
  <c r="G169" i="3"/>
  <c r="F171" i="3"/>
  <c r="F170" i="3"/>
  <c r="F169" i="3" s="1"/>
  <c r="H119" i="3"/>
  <c r="G119" i="3"/>
  <c r="H37" i="3"/>
  <c r="F37" i="3"/>
  <c r="E48" i="1" l="1"/>
  <c r="D48" i="1"/>
  <c r="C48" i="1"/>
  <c r="C51" i="1"/>
  <c r="I130" i="4" l="1"/>
  <c r="I129" i="4" s="1"/>
  <c r="I128" i="4" s="1"/>
  <c r="H130" i="4"/>
  <c r="H129" i="4" s="1"/>
  <c r="H128" i="4" s="1"/>
  <c r="G130" i="4"/>
  <c r="G129" i="4" s="1"/>
  <c r="G128" i="4" s="1"/>
  <c r="I59" i="4"/>
  <c r="I58" i="4" s="1"/>
  <c r="H59" i="4"/>
  <c r="H58" i="4" s="1"/>
  <c r="G59" i="4"/>
  <c r="G58" i="4"/>
  <c r="I56" i="4"/>
  <c r="I55" i="4" s="1"/>
  <c r="H56" i="4"/>
  <c r="H55" i="4" s="1"/>
  <c r="G56" i="4"/>
  <c r="G55" i="4" s="1"/>
  <c r="I52" i="4"/>
  <c r="I51" i="4" s="1"/>
  <c r="H52" i="4"/>
  <c r="H51" i="4" s="1"/>
  <c r="G52" i="4"/>
  <c r="G51" i="4" s="1"/>
  <c r="H131" i="3"/>
  <c r="H130" i="3" s="1"/>
  <c r="H129" i="3" s="1"/>
  <c r="G131" i="3"/>
  <c r="G130" i="3" s="1"/>
  <c r="G129" i="3" s="1"/>
  <c r="F131" i="3"/>
  <c r="F130" i="3" s="1"/>
  <c r="F129" i="3" s="1"/>
  <c r="H57" i="3"/>
  <c r="H56" i="3" s="1"/>
  <c r="G57" i="3"/>
  <c r="G56" i="3" s="1"/>
  <c r="H60" i="3"/>
  <c r="G60" i="3"/>
  <c r="G59" i="3" s="1"/>
  <c r="H59" i="3"/>
  <c r="H55" i="3" s="1"/>
  <c r="F60" i="3"/>
  <c r="F59" i="3" s="1"/>
  <c r="F57" i="3"/>
  <c r="F56" i="3" s="1"/>
  <c r="H53" i="3"/>
  <c r="H52" i="3" s="1"/>
  <c r="G53" i="3"/>
  <c r="G52" i="3" s="1"/>
  <c r="F53" i="3"/>
  <c r="F52" i="3" s="1"/>
  <c r="F33" i="10"/>
  <c r="F32" i="10" s="1"/>
  <c r="E33" i="10"/>
  <c r="E32" i="10" s="1"/>
  <c r="D33" i="10"/>
  <c r="D32" i="10" s="1"/>
  <c r="F30" i="10"/>
  <c r="E30" i="10"/>
  <c r="E29" i="10" s="1"/>
  <c r="D30" i="10"/>
  <c r="D29" i="10" s="1"/>
  <c r="F94" i="10"/>
  <c r="F93" i="10" s="1"/>
  <c r="F92" i="10" s="1"/>
  <c r="E94" i="10"/>
  <c r="E93" i="10" s="1"/>
  <c r="E92" i="10" s="1"/>
  <c r="D94" i="10"/>
  <c r="D93" i="10" s="1"/>
  <c r="D92" i="10" s="1"/>
  <c r="F26" i="10"/>
  <c r="F25" i="10" s="1"/>
  <c r="E26" i="10"/>
  <c r="E25" i="10" s="1"/>
  <c r="D26" i="10"/>
  <c r="D25" i="10" s="1"/>
  <c r="E53" i="1"/>
  <c r="D53" i="1"/>
  <c r="C53" i="1"/>
  <c r="G55" i="3" l="1"/>
  <c r="I54" i="4"/>
  <c r="G54" i="4"/>
  <c r="H54" i="4"/>
  <c r="F55" i="3"/>
  <c r="D28" i="10"/>
  <c r="E28" i="10"/>
  <c r="F28" i="10"/>
  <c r="F29" i="10"/>
  <c r="G118" i="4"/>
  <c r="D37" i="10"/>
  <c r="I81" i="4" l="1"/>
  <c r="I80" i="4" s="1"/>
  <c r="H81" i="4"/>
  <c r="H80" i="4" s="1"/>
  <c r="G81" i="4"/>
  <c r="G80" i="4" s="1"/>
  <c r="H82" i="3"/>
  <c r="H81" i="3" s="1"/>
  <c r="G82" i="3"/>
  <c r="G81" i="3" s="1"/>
  <c r="F82" i="3"/>
  <c r="F81" i="3" s="1"/>
  <c r="F140" i="10"/>
  <c r="F139" i="10" s="1"/>
  <c r="E140" i="10"/>
  <c r="E139" i="10" s="1"/>
  <c r="D140" i="10"/>
  <c r="D139" i="10" s="1"/>
  <c r="G17" i="4" l="1"/>
  <c r="F18" i="3"/>
  <c r="D61" i="10"/>
  <c r="G26" i="4" l="1"/>
  <c r="F19" i="10"/>
  <c r="E19" i="10"/>
  <c r="D67" i="10"/>
  <c r="F27" i="3" l="1"/>
  <c r="G35" i="3" l="1"/>
  <c r="G34" i="3" s="1"/>
  <c r="E67" i="10"/>
  <c r="E66" i="10" s="1"/>
  <c r="F67" i="10"/>
  <c r="F66" i="10" s="1"/>
  <c r="H35" i="3"/>
  <c r="H34" i="3" s="1"/>
  <c r="H138" i="3"/>
  <c r="H136" i="3" s="1"/>
  <c r="H135" i="3" s="1"/>
  <c r="H133" i="3" s="1"/>
  <c r="G138" i="3"/>
  <c r="G136" i="3" s="1"/>
  <c r="G135" i="3" s="1"/>
  <c r="G133" i="3" s="1"/>
  <c r="F138" i="3"/>
  <c r="F136" i="3" s="1"/>
  <c r="F135" i="3" s="1"/>
  <c r="F133" i="3" s="1"/>
  <c r="F35" i="3"/>
  <c r="D48" i="10"/>
  <c r="D47" i="10" s="1"/>
  <c r="D46" i="10" s="1"/>
  <c r="D45" i="10" s="1"/>
  <c r="F48" i="10"/>
  <c r="F47" i="10" s="1"/>
  <c r="F46" i="10" s="1"/>
  <c r="F45" i="10" s="1"/>
  <c r="E48" i="10"/>
  <c r="E47" i="10" s="1"/>
  <c r="E46" i="10" s="1"/>
  <c r="E45" i="10" s="1"/>
  <c r="D23" i="10"/>
  <c r="D22" i="10" s="1"/>
  <c r="E23" i="10"/>
  <c r="E22" i="10" s="1"/>
  <c r="F23" i="10"/>
  <c r="F22" i="10" s="1"/>
  <c r="F18" i="10"/>
  <c r="F17" i="10" s="1"/>
  <c r="F16" i="10" s="1"/>
  <c r="F15" i="10" s="1"/>
  <c r="E18" i="10"/>
  <c r="E17" i="10" s="1"/>
  <c r="E16" i="10" s="1"/>
  <c r="E15" i="10" s="1"/>
  <c r="D18" i="10"/>
  <c r="D17" i="10" s="1"/>
  <c r="D16" i="10" s="1"/>
  <c r="D15" i="10" s="1"/>
  <c r="D17" i="1"/>
  <c r="E21" i="10" l="1"/>
  <c r="E20" i="10" s="1"/>
  <c r="D21" i="10"/>
  <c r="D20" i="10" s="1"/>
  <c r="F21" i="10"/>
  <c r="F20" i="10" s="1"/>
  <c r="F156" i="10"/>
  <c r="F155" i="10" s="1"/>
  <c r="E156" i="10"/>
  <c r="E155" i="10" s="1"/>
  <c r="D156" i="10"/>
  <c r="D155" i="10" s="1"/>
  <c r="I195" i="4"/>
  <c r="I194" i="4" s="1"/>
  <c r="I193" i="4" s="1"/>
  <c r="I192" i="4" s="1"/>
  <c r="I191" i="4" s="1"/>
  <c r="H195" i="4"/>
  <c r="H194" i="4" s="1"/>
  <c r="H193" i="4" s="1"/>
  <c r="H192" i="4" s="1"/>
  <c r="H191" i="4" s="1"/>
  <c r="G195" i="4"/>
  <c r="G194" i="4" s="1"/>
  <c r="G193" i="4" s="1"/>
  <c r="G192" i="4" s="1"/>
  <c r="G191" i="4" s="1"/>
  <c r="H196" i="3"/>
  <c r="H195" i="3" s="1"/>
  <c r="H194" i="3" s="1"/>
  <c r="H193" i="3" s="1"/>
  <c r="H192" i="3" s="1"/>
  <c r="G196" i="3"/>
  <c r="G195" i="3" s="1"/>
  <c r="G194" i="3" s="1"/>
  <c r="G193" i="3" s="1"/>
  <c r="G192" i="3" s="1"/>
  <c r="F196" i="3"/>
  <c r="F195" i="3" s="1"/>
  <c r="F194" i="3" s="1"/>
  <c r="F193" i="3" s="1"/>
  <c r="F192" i="3" s="1"/>
  <c r="D126" i="10" l="1"/>
  <c r="D125" i="10" s="1"/>
  <c r="D124" i="10" s="1"/>
  <c r="D105" i="10"/>
  <c r="D104" i="10" s="1"/>
  <c r="D103" i="10" s="1"/>
  <c r="F152" i="3" l="1"/>
  <c r="F151" i="3" s="1"/>
  <c r="F150" i="3" s="1"/>
  <c r="F178" i="3"/>
  <c r="F177" i="3" s="1"/>
  <c r="F176" i="3" s="1"/>
  <c r="G177" i="4"/>
  <c r="G176" i="4" s="1"/>
  <c r="G175" i="4" s="1"/>
  <c r="G151" i="4"/>
  <c r="G150" i="4" s="1"/>
  <c r="G149" i="4" s="1"/>
  <c r="I184" i="4" l="1"/>
  <c r="I183" i="4" s="1"/>
  <c r="I182" i="4" s="1"/>
  <c r="I181" i="4" s="1"/>
  <c r="H184" i="4"/>
  <c r="H183" i="4" s="1"/>
  <c r="H182" i="4" s="1"/>
  <c r="H181" i="4" s="1"/>
  <c r="G184" i="4"/>
  <c r="G183" i="4" s="1"/>
  <c r="G182" i="4" s="1"/>
  <c r="G181" i="4" s="1"/>
  <c r="H185" i="3"/>
  <c r="H184" i="3" s="1"/>
  <c r="H183" i="3" s="1"/>
  <c r="H182" i="3" s="1"/>
  <c r="G185" i="3"/>
  <c r="G184" i="3" s="1"/>
  <c r="G183" i="3" s="1"/>
  <c r="G182" i="3" s="1"/>
  <c r="F185" i="3"/>
  <c r="F184" i="3" s="1"/>
  <c r="F183" i="3" s="1"/>
  <c r="F182" i="3" s="1"/>
  <c r="F43" i="10"/>
  <c r="F42" i="10" s="1"/>
  <c r="F41" i="10" s="1"/>
  <c r="F40" i="10" s="1"/>
  <c r="E43" i="10"/>
  <c r="E42" i="10" s="1"/>
  <c r="E41" i="10" s="1"/>
  <c r="E40" i="10" s="1"/>
  <c r="D43" i="10"/>
  <c r="D42" i="10" s="1"/>
  <c r="D41" i="10" s="1"/>
  <c r="D40" i="10" s="1"/>
  <c r="F37" i="10"/>
  <c r="F36" i="10" s="1"/>
  <c r="F35" i="10" s="1"/>
  <c r="E37" i="10"/>
  <c r="E36" i="10" s="1"/>
  <c r="E35" i="10" s="1"/>
  <c r="D36" i="10"/>
  <c r="D35" i="10" s="1"/>
  <c r="D14" i="10" l="1"/>
  <c r="E14" i="10"/>
  <c r="F14" i="10"/>
  <c r="C43" i="1"/>
  <c r="I49" i="4" l="1"/>
  <c r="H49" i="4"/>
  <c r="I167" i="4" l="1"/>
  <c r="I166" i="4" s="1"/>
  <c r="I211" i="4"/>
  <c r="I210" i="4" s="1"/>
  <c r="I209" i="4" s="1"/>
  <c r="H211" i="4"/>
  <c r="H210" i="4" s="1"/>
  <c r="H209" i="4" s="1"/>
  <c r="G211" i="4"/>
  <c r="G210" i="4" s="1"/>
  <c r="G209" i="4" s="1"/>
  <c r="I207" i="4"/>
  <c r="I206" i="4" s="1"/>
  <c r="I205" i="4" s="1"/>
  <c r="I204" i="4" s="1"/>
  <c r="I203" i="4" s="1"/>
  <c r="I202" i="4" s="1"/>
  <c r="H207" i="4"/>
  <c r="H206" i="4" s="1"/>
  <c r="H205" i="4" s="1"/>
  <c r="H204" i="4" s="1"/>
  <c r="H203" i="4" s="1"/>
  <c r="H202" i="4" s="1"/>
  <c r="G207" i="4"/>
  <c r="G206" i="4" s="1"/>
  <c r="G205" i="4" s="1"/>
  <c r="G204" i="4" s="1"/>
  <c r="G203" i="4" s="1"/>
  <c r="G202" i="4" s="1"/>
  <c r="I200" i="4"/>
  <c r="I199" i="4" s="1"/>
  <c r="I198" i="4" s="1"/>
  <c r="I197" i="4" s="1"/>
  <c r="H200" i="4"/>
  <c r="H199" i="4" s="1"/>
  <c r="H198" i="4" s="1"/>
  <c r="H197" i="4" s="1"/>
  <c r="G200" i="4"/>
  <c r="G199" i="4" s="1"/>
  <c r="G198" i="4" s="1"/>
  <c r="G197" i="4" s="1"/>
  <c r="I189" i="4"/>
  <c r="I188" i="4" s="1"/>
  <c r="I187" i="4" s="1"/>
  <c r="H189" i="4"/>
  <c r="H188" i="4" s="1"/>
  <c r="H187" i="4" s="1"/>
  <c r="G189" i="4"/>
  <c r="G188" i="4" s="1"/>
  <c r="G187" i="4" s="1"/>
  <c r="G186" i="4" s="1"/>
  <c r="I173" i="4"/>
  <c r="I172" i="4" s="1"/>
  <c r="I171" i="4" s="1"/>
  <c r="H173" i="4"/>
  <c r="H172" i="4" s="1"/>
  <c r="H171" i="4" s="1"/>
  <c r="G173" i="4"/>
  <c r="G172" i="4" s="1"/>
  <c r="G171" i="4" s="1"/>
  <c r="H167" i="4"/>
  <c r="H166" i="4" s="1"/>
  <c r="G167" i="4"/>
  <c r="G166" i="4" s="1"/>
  <c r="I163" i="4"/>
  <c r="I162" i="4" s="1"/>
  <c r="I161" i="4" s="1"/>
  <c r="I160" i="4" s="1"/>
  <c r="H163" i="4"/>
  <c r="H162" i="4" s="1"/>
  <c r="H161" i="4" s="1"/>
  <c r="H160" i="4" s="1"/>
  <c r="G163" i="4"/>
  <c r="G162" i="4" s="1"/>
  <c r="G161" i="4" s="1"/>
  <c r="G160" i="4" s="1"/>
  <c r="I158" i="4"/>
  <c r="I157" i="4" s="1"/>
  <c r="I156" i="4" s="1"/>
  <c r="H158" i="4"/>
  <c r="H157" i="4" s="1"/>
  <c r="H156" i="4" s="1"/>
  <c r="G158" i="4"/>
  <c r="G157" i="4" s="1"/>
  <c r="G156" i="4" s="1"/>
  <c r="I147" i="4"/>
  <c r="H147" i="4"/>
  <c r="G147" i="4"/>
  <c r="I146" i="4"/>
  <c r="I145" i="4" s="1"/>
  <c r="I144" i="4" s="1"/>
  <c r="H146" i="4"/>
  <c r="H145" i="4" s="1"/>
  <c r="H144" i="4" s="1"/>
  <c r="G145" i="4"/>
  <c r="G144" i="4" s="1"/>
  <c r="I136" i="4"/>
  <c r="I134" i="4" s="1"/>
  <c r="I132" i="4" s="1"/>
  <c r="H136" i="4"/>
  <c r="H134" i="4" s="1"/>
  <c r="H132" i="4" s="1"/>
  <c r="G136" i="4"/>
  <c r="G134" i="4" s="1"/>
  <c r="G132" i="4" s="1"/>
  <c r="I126" i="4"/>
  <c r="I125" i="4" s="1"/>
  <c r="I124" i="4" s="1"/>
  <c r="I123" i="4" s="1"/>
  <c r="H126" i="4"/>
  <c r="H125" i="4" s="1"/>
  <c r="H124" i="4" s="1"/>
  <c r="H123" i="4" s="1"/>
  <c r="G126" i="4"/>
  <c r="G125" i="4" s="1"/>
  <c r="G124" i="4" s="1"/>
  <c r="G123" i="4" s="1"/>
  <c r="G121" i="4" s="1"/>
  <c r="I117" i="4"/>
  <c r="I116" i="4" s="1"/>
  <c r="I115" i="4" s="1"/>
  <c r="H117" i="4"/>
  <c r="H116" i="4" s="1"/>
  <c r="H115" i="4" s="1"/>
  <c r="G117" i="4"/>
  <c r="G116" i="4" s="1"/>
  <c r="G115" i="4" s="1"/>
  <c r="I111" i="4"/>
  <c r="I110" i="4" s="1"/>
  <c r="I109" i="4" s="1"/>
  <c r="I108" i="4" s="1"/>
  <c r="I107" i="4" s="1"/>
  <c r="H111" i="4"/>
  <c r="H110" i="4" s="1"/>
  <c r="H109" i="4" s="1"/>
  <c r="H108" i="4" s="1"/>
  <c r="H107" i="4" s="1"/>
  <c r="G111" i="4"/>
  <c r="G110" i="4" s="1"/>
  <c r="G109" i="4" s="1"/>
  <c r="G108" i="4" s="1"/>
  <c r="G107" i="4" s="1"/>
  <c r="I105" i="4"/>
  <c r="I104" i="4" s="1"/>
  <c r="I103" i="4" s="1"/>
  <c r="I102" i="4" s="1"/>
  <c r="I101" i="4" s="1"/>
  <c r="I100" i="4" s="1"/>
  <c r="H105" i="4"/>
  <c r="H104" i="4" s="1"/>
  <c r="H103" i="4" s="1"/>
  <c r="H102" i="4" s="1"/>
  <c r="H101" i="4" s="1"/>
  <c r="H100" i="4" s="1"/>
  <c r="G105" i="4"/>
  <c r="G104" i="4" s="1"/>
  <c r="G103" i="4" s="1"/>
  <c r="G102" i="4" s="1"/>
  <c r="G101" i="4" s="1"/>
  <c r="G100" i="4" s="1"/>
  <c r="I98" i="4"/>
  <c r="I97" i="4" s="1"/>
  <c r="I96" i="4" s="1"/>
  <c r="I95" i="4" s="1"/>
  <c r="I94" i="4" s="1"/>
  <c r="H98" i="4"/>
  <c r="H97" i="4" s="1"/>
  <c r="H96" i="4" s="1"/>
  <c r="H95" i="4" s="1"/>
  <c r="H94" i="4" s="1"/>
  <c r="G98" i="4"/>
  <c r="G97" i="4" s="1"/>
  <c r="G96" i="4" s="1"/>
  <c r="G95" i="4" s="1"/>
  <c r="G94" i="4" s="1"/>
  <c r="I89" i="4"/>
  <c r="I88" i="4" s="1"/>
  <c r="I87" i="4" s="1"/>
  <c r="I86" i="4" s="1"/>
  <c r="I85" i="4" s="1"/>
  <c r="I84" i="4" s="1"/>
  <c r="I83" i="4" s="1"/>
  <c r="H89" i="4"/>
  <c r="H88" i="4" s="1"/>
  <c r="H87" i="4" s="1"/>
  <c r="H86" i="4" s="1"/>
  <c r="H85" i="4" s="1"/>
  <c r="H84" i="4" s="1"/>
  <c r="H83" i="4" s="1"/>
  <c r="G89" i="4"/>
  <c r="G88" i="4" s="1"/>
  <c r="G87" i="4" s="1"/>
  <c r="G86" i="4" s="1"/>
  <c r="G85" i="4" s="1"/>
  <c r="G84" i="4" s="1"/>
  <c r="G83" i="4" s="1"/>
  <c r="I78" i="4"/>
  <c r="I77" i="4" s="1"/>
  <c r="I76" i="4" s="1"/>
  <c r="I75" i="4" s="1"/>
  <c r="I74" i="4" s="1"/>
  <c r="I73" i="4" s="1"/>
  <c r="H78" i="4"/>
  <c r="H77" i="4" s="1"/>
  <c r="H76" i="4" s="1"/>
  <c r="H75" i="4" s="1"/>
  <c r="H74" i="4" s="1"/>
  <c r="H73" i="4" s="1"/>
  <c r="G78" i="4"/>
  <c r="G77" i="4" s="1"/>
  <c r="I71" i="4"/>
  <c r="I70" i="4" s="1"/>
  <c r="I69" i="4" s="1"/>
  <c r="I68" i="4" s="1"/>
  <c r="H71" i="4"/>
  <c r="H70" i="4" s="1"/>
  <c r="H69" i="4" s="1"/>
  <c r="H68" i="4" s="1"/>
  <c r="G71" i="4"/>
  <c r="G70" i="4" s="1"/>
  <c r="G69" i="4" s="1"/>
  <c r="G68" i="4" s="1"/>
  <c r="I66" i="4"/>
  <c r="I65" i="4" s="1"/>
  <c r="I64" i="4" s="1"/>
  <c r="H66" i="4"/>
  <c r="H65" i="4" s="1"/>
  <c r="H64" i="4" s="1"/>
  <c r="G66" i="4"/>
  <c r="G65" i="4" s="1"/>
  <c r="G64" i="4" s="1"/>
  <c r="I44" i="4"/>
  <c r="I43" i="4" s="1"/>
  <c r="I42" i="4" s="1"/>
  <c r="H44" i="4"/>
  <c r="H43" i="4" s="1"/>
  <c r="H42" i="4" s="1"/>
  <c r="G44" i="4"/>
  <c r="G43" i="4" s="1"/>
  <c r="G42" i="4" s="1"/>
  <c r="I62" i="4"/>
  <c r="I61" i="4" s="1"/>
  <c r="H62" i="4"/>
  <c r="H61" i="4" s="1"/>
  <c r="G62" i="4"/>
  <c r="G61" i="4" s="1"/>
  <c r="I48" i="4"/>
  <c r="I46" i="4" s="1"/>
  <c r="H48" i="4"/>
  <c r="H46" i="4" s="1"/>
  <c r="G49" i="4"/>
  <c r="G48" i="4" s="1"/>
  <c r="G47" i="4" s="1"/>
  <c r="G46" i="4" s="1"/>
  <c r="I37" i="4"/>
  <c r="H37" i="4"/>
  <c r="G37" i="4"/>
  <c r="I34" i="4"/>
  <c r="I33" i="4" s="1"/>
  <c r="H34" i="4"/>
  <c r="H33" i="4" s="1"/>
  <c r="G34" i="4"/>
  <c r="G33" i="4" s="1"/>
  <c r="I26" i="4"/>
  <c r="I25" i="4" s="1"/>
  <c r="I24" i="4" s="1"/>
  <c r="H26" i="4"/>
  <c r="H25" i="4" s="1"/>
  <c r="H24" i="4" s="1"/>
  <c r="G25" i="4"/>
  <c r="G24" i="4" s="1"/>
  <c r="I17" i="4"/>
  <c r="I16" i="4" s="1"/>
  <c r="I15" i="4" s="1"/>
  <c r="I13" i="4" s="1"/>
  <c r="H17" i="4"/>
  <c r="H16" i="4" s="1"/>
  <c r="H15" i="4" s="1"/>
  <c r="H13" i="4" s="1"/>
  <c r="G16" i="4"/>
  <c r="G15" i="4" s="1"/>
  <c r="G13" i="4" s="1"/>
  <c r="H190" i="3"/>
  <c r="H189" i="3" s="1"/>
  <c r="H188" i="3" s="1"/>
  <c r="H187" i="3" s="1"/>
  <c r="G190" i="3"/>
  <c r="G189" i="3" s="1"/>
  <c r="G188" i="3" s="1"/>
  <c r="G187" i="3" s="1"/>
  <c r="F190" i="3"/>
  <c r="F189" i="3" s="1"/>
  <c r="F188" i="3" s="1"/>
  <c r="F187" i="3" s="1"/>
  <c r="F153" i="10"/>
  <c r="F152" i="10" s="1"/>
  <c r="E153" i="10"/>
  <c r="E152" i="10" s="1"/>
  <c r="D153" i="10"/>
  <c r="D152" i="10" s="1"/>
  <c r="D71" i="10"/>
  <c r="H121" i="4" l="1"/>
  <c r="I121" i="4"/>
  <c r="I113" i="4" s="1"/>
  <c r="H180" i="4"/>
  <c r="H179" i="4" s="1"/>
  <c r="H186" i="4"/>
  <c r="I180" i="4"/>
  <c r="I179" i="4" s="1"/>
  <c r="I186" i="4"/>
  <c r="G76" i="4"/>
  <c r="G75" i="4" s="1"/>
  <c r="G74" i="4" s="1"/>
  <c r="G73" i="4" s="1"/>
  <c r="G114" i="4"/>
  <c r="H114" i="4"/>
  <c r="I114" i="4"/>
  <c r="G113" i="4"/>
  <c r="H113" i="4"/>
  <c r="I143" i="4"/>
  <c r="I141" i="4" s="1"/>
  <c r="G180" i="4"/>
  <c r="G179" i="4" s="1"/>
  <c r="G143" i="4"/>
  <c r="G141" i="4" s="1"/>
  <c r="H143" i="4"/>
  <c r="H141" i="4" s="1"/>
  <c r="G32" i="4"/>
  <c r="G23" i="4" s="1"/>
  <c r="G22" i="4" s="1"/>
  <c r="G165" i="4"/>
  <c r="G154" i="4" s="1"/>
  <c r="G153" i="4" s="1"/>
  <c r="G181" i="3"/>
  <c r="G180" i="3" s="1"/>
  <c r="H181" i="3"/>
  <c r="H180" i="3" s="1"/>
  <c r="F181" i="3"/>
  <c r="F180" i="3" s="1"/>
  <c r="H93" i="4"/>
  <c r="I93" i="4"/>
  <c r="H165" i="4"/>
  <c r="H154" i="4" s="1"/>
  <c r="H153" i="4" s="1"/>
  <c r="I165" i="4"/>
  <c r="I154" i="4" s="1"/>
  <c r="I153" i="4" s="1"/>
  <c r="I14" i="4"/>
  <c r="I32" i="4"/>
  <c r="I155" i="4"/>
  <c r="H14" i="4"/>
  <c r="G122" i="4"/>
  <c r="G155" i="4"/>
  <c r="I122" i="4"/>
  <c r="G14" i="4"/>
  <c r="H32" i="4"/>
  <c r="H23" i="4" s="1"/>
  <c r="H22" i="4" s="1"/>
  <c r="G93" i="4"/>
  <c r="H122" i="4"/>
  <c r="H155" i="4"/>
  <c r="E16" i="5"/>
  <c r="E15" i="5" s="1"/>
  <c r="E14" i="5" s="1"/>
  <c r="D16" i="5"/>
  <c r="D15" i="5" s="1"/>
  <c r="D14" i="5" s="1"/>
  <c r="H212" i="3"/>
  <c r="H211" i="3" s="1"/>
  <c r="H210" i="3" s="1"/>
  <c r="G212" i="3"/>
  <c r="G211" i="3" s="1"/>
  <c r="G210" i="3" s="1"/>
  <c r="F212" i="3"/>
  <c r="F211" i="3" s="1"/>
  <c r="F210" i="3" s="1"/>
  <c r="H208" i="3"/>
  <c r="H207" i="3" s="1"/>
  <c r="H206" i="3" s="1"/>
  <c r="H205" i="3" s="1"/>
  <c r="H204" i="3" s="1"/>
  <c r="H203" i="3" s="1"/>
  <c r="G208" i="3"/>
  <c r="G207" i="3" s="1"/>
  <c r="G206" i="3" s="1"/>
  <c r="G205" i="3" s="1"/>
  <c r="G204" i="3" s="1"/>
  <c r="G203" i="3" s="1"/>
  <c r="F208" i="3"/>
  <c r="F207" i="3" s="1"/>
  <c r="F206" i="3" s="1"/>
  <c r="F205" i="3" s="1"/>
  <c r="F204" i="3" s="1"/>
  <c r="F203" i="3" s="1"/>
  <c r="H201" i="3"/>
  <c r="H200" i="3" s="1"/>
  <c r="H199" i="3" s="1"/>
  <c r="H198" i="3" s="1"/>
  <c r="G201" i="3"/>
  <c r="G200" i="3" s="1"/>
  <c r="G199" i="3" s="1"/>
  <c r="G198" i="3" s="1"/>
  <c r="F201" i="3"/>
  <c r="F200" i="3" s="1"/>
  <c r="F199" i="3" s="1"/>
  <c r="F198" i="3" s="1"/>
  <c r="H174" i="3"/>
  <c r="H173" i="3" s="1"/>
  <c r="H172" i="3" s="1"/>
  <c r="G174" i="3"/>
  <c r="G173" i="3" s="1"/>
  <c r="G172" i="3" s="1"/>
  <c r="F174" i="3"/>
  <c r="F173" i="3" s="1"/>
  <c r="F172" i="3" s="1"/>
  <c r="H168" i="3"/>
  <c r="H167" i="3" s="1"/>
  <c r="G168" i="3"/>
  <c r="G167" i="3" s="1"/>
  <c r="F168" i="3"/>
  <c r="F167" i="3" s="1"/>
  <c r="H164" i="3"/>
  <c r="H163" i="3" s="1"/>
  <c r="H162" i="3" s="1"/>
  <c r="H161" i="3" s="1"/>
  <c r="G164" i="3"/>
  <c r="G163" i="3" s="1"/>
  <c r="G162" i="3" s="1"/>
  <c r="G161" i="3" s="1"/>
  <c r="F164" i="3"/>
  <c r="F163" i="3" s="1"/>
  <c r="F162" i="3" s="1"/>
  <c r="F161" i="3" s="1"/>
  <c r="H159" i="3"/>
  <c r="H158" i="3" s="1"/>
  <c r="H157" i="3" s="1"/>
  <c r="G159" i="3"/>
  <c r="G158" i="3" s="1"/>
  <c r="G157" i="3" s="1"/>
  <c r="F159" i="3"/>
  <c r="F158" i="3" s="1"/>
  <c r="F157" i="3" s="1"/>
  <c r="F156" i="3" s="1"/>
  <c r="H148" i="3"/>
  <c r="G148" i="3"/>
  <c r="F148" i="3"/>
  <c r="H147" i="3"/>
  <c r="H146" i="3" s="1"/>
  <c r="H145" i="3" s="1"/>
  <c r="G147" i="3"/>
  <c r="G146" i="3" s="1"/>
  <c r="G145" i="3" s="1"/>
  <c r="F146" i="3"/>
  <c r="F145" i="3" s="1"/>
  <c r="F127" i="3"/>
  <c r="F126" i="3" s="1"/>
  <c r="F125" i="3" s="1"/>
  <c r="F124" i="3" s="1"/>
  <c r="F122" i="3" s="1"/>
  <c r="H127" i="3"/>
  <c r="H126" i="3" s="1"/>
  <c r="H125" i="3" s="1"/>
  <c r="H124" i="3" s="1"/>
  <c r="H122" i="3" s="1"/>
  <c r="G127" i="3"/>
  <c r="G126" i="3" s="1"/>
  <c r="G125" i="3" s="1"/>
  <c r="G124" i="3" s="1"/>
  <c r="G122" i="3" s="1"/>
  <c r="H118" i="3"/>
  <c r="H117" i="3" s="1"/>
  <c r="H116" i="3" s="1"/>
  <c r="H115" i="3" s="1"/>
  <c r="G118" i="3"/>
  <c r="G117" i="3" s="1"/>
  <c r="G116" i="3" s="1"/>
  <c r="G115" i="3" s="1"/>
  <c r="F118" i="3"/>
  <c r="F117" i="3" s="1"/>
  <c r="F116" i="3" s="1"/>
  <c r="F115" i="3" s="1"/>
  <c r="H112" i="3"/>
  <c r="H111" i="3" s="1"/>
  <c r="H110" i="3" s="1"/>
  <c r="H109" i="3" s="1"/>
  <c r="H108" i="3" s="1"/>
  <c r="G112" i="3"/>
  <c r="G111" i="3" s="1"/>
  <c r="G110" i="3" s="1"/>
  <c r="G109" i="3" s="1"/>
  <c r="G108" i="3" s="1"/>
  <c r="F112" i="3"/>
  <c r="F111" i="3" s="1"/>
  <c r="F110" i="3" s="1"/>
  <c r="F109" i="3" s="1"/>
  <c r="F108" i="3" s="1"/>
  <c r="H106" i="3"/>
  <c r="H105" i="3" s="1"/>
  <c r="H104" i="3" s="1"/>
  <c r="H103" i="3" s="1"/>
  <c r="H102" i="3" s="1"/>
  <c r="H101" i="3" s="1"/>
  <c r="G106" i="3"/>
  <c r="G105" i="3" s="1"/>
  <c r="G104" i="3" s="1"/>
  <c r="G103" i="3" s="1"/>
  <c r="G102" i="3" s="1"/>
  <c r="G101" i="3" s="1"/>
  <c r="F106" i="3"/>
  <c r="F105" i="3" s="1"/>
  <c r="F104" i="3" s="1"/>
  <c r="F103" i="3" s="1"/>
  <c r="F102" i="3" s="1"/>
  <c r="F101" i="3" s="1"/>
  <c r="H99" i="3"/>
  <c r="H98" i="3" s="1"/>
  <c r="H97" i="3" s="1"/>
  <c r="H96" i="3" s="1"/>
  <c r="H95" i="3" s="1"/>
  <c r="G99" i="3"/>
  <c r="G98" i="3" s="1"/>
  <c r="G97" i="3" s="1"/>
  <c r="G96" i="3" s="1"/>
  <c r="G95" i="3" s="1"/>
  <c r="F99" i="3"/>
  <c r="F98" i="3" s="1"/>
  <c r="F97" i="3" s="1"/>
  <c r="F96" i="3" s="1"/>
  <c r="F95" i="3" s="1"/>
  <c r="H90" i="3"/>
  <c r="H89" i="3" s="1"/>
  <c r="H88" i="3" s="1"/>
  <c r="H87" i="3" s="1"/>
  <c r="H86" i="3" s="1"/>
  <c r="H85" i="3" s="1"/>
  <c r="H84" i="3" s="1"/>
  <c r="G90" i="3"/>
  <c r="G89" i="3" s="1"/>
  <c r="G88" i="3" s="1"/>
  <c r="G87" i="3" s="1"/>
  <c r="G86" i="3" s="1"/>
  <c r="G85" i="3" s="1"/>
  <c r="G84" i="3" s="1"/>
  <c r="F90" i="3"/>
  <c r="F89" i="3" s="1"/>
  <c r="F88" i="3" s="1"/>
  <c r="F87" i="3" s="1"/>
  <c r="F86" i="3" s="1"/>
  <c r="F85" i="3" s="1"/>
  <c r="F84" i="3" s="1"/>
  <c r="H79" i="3"/>
  <c r="H78" i="3" s="1"/>
  <c r="H77" i="3" s="1"/>
  <c r="H76" i="3" s="1"/>
  <c r="H75" i="3" s="1"/>
  <c r="H74" i="3" s="1"/>
  <c r="G79" i="3"/>
  <c r="G78" i="3" s="1"/>
  <c r="G77" i="3" s="1"/>
  <c r="G76" i="3" s="1"/>
  <c r="G75" i="3" s="1"/>
  <c r="F79" i="3"/>
  <c r="F78" i="3" s="1"/>
  <c r="H72" i="3"/>
  <c r="H71" i="3" s="1"/>
  <c r="H70" i="3" s="1"/>
  <c r="H69" i="3" s="1"/>
  <c r="G72" i="3"/>
  <c r="G71" i="3" s="1"/>
  <c r="G70" i="3" s="1"/>
  <c r="G69" i="3" s="1"/>
  <c r="F72" i="3"/>
  <c r="F71" i="3" s="1"/>
  <c r="F70" i="3" s="1"/>
  <c r="F69" i="3" s="1"/>
  <c r="H67" i="3"/>
  <c r="H66" i="3" s="1"/>
  <c r="H65" i="3" s="1"/>
  <c r="G67" i="3"/>
  <c r="G66" i="3" s="1"/>
  <c r="G65" i="3" s="1"/>
  <c r="F67" i="3"/>
  <c r="F66" i="3" s="1"/>
  <c r="F65" i="3" s="1"/>
  <c r="H45" i="3"/>
  <c r="H44" i="3" s="1"/>
  <c r="H43" i="3" s="1"/>
  <c r="G45" i="3"/>
  <c r="G44" i="3" s="1"/>
  <c r="G43" i="3" s="1"/>
  <c r="F45" i="3"/>
  <c r="F44" i="3" s="1"/>
  <c r="F43" i="3" s="1"/>
  <c r="H63" i="3"/>
  <c r="H62" i="3" s="1"/>
  <c r="G63" i="3"/>
  <c r="G62" i="3" s="1"/>
  <c r="F63" i="3"/>
  <c r="F62" i="3" s="1"/>
  <c r="H50" i="3"/>
  <c r="H49" i="3" s="1"/>
  <c r="H48" i="3" s="1"/>
  <c r="H47" i="3" s="1"/>
  <c r="G50" i="3"/>
  <c r="G49" i="3" s="1"/>
  <c r="G48" i="3" s="1"/>
  <c r="G47" i="3" s="1"/>
  <c r="F50" i="3"/>
  <c r="F49" i="3" s="1"/>
  <c r="F48" i="3" s="1"/>
  <c r="F47" i="3" s="1"/>
  <c r="H39" i="3"/>
  <c r="H38" i="3" s="1"/>
  <c r="H33" i="3" s="1"/>
  <c r="G39" i="3"/>
  <c r="G38" i="3" s="1"/>
  <c r="G33" i="3" s="1"/>
  <c r="F39" i="3"/>
  <c r="F38" i="3" s="1"/>
  <c r="F34" i="3"/>
  <c r="H27" i="3"/>
  <c r="H26" i="3" s="1"/>
  <c r="H25" i="3" s="1"/>
  <c r="G27" i="3"/>
  <c r="G26" i="3" s="1"/>
  <c r="G25" i="3" s="1"/>
  <c r="F26" i="3"/>
  <c r="F25" i="3" s="1"/>
  <c r="H18" i="3"/>
  <c r="H17" i="3" s="1"/>
  <c r="H16" i="3" s="1"/>
  <c r="H14" i="3" s="1"/>
  <c r="G18" i="3"/>
  <c r="G17" i="3" s="1"/>
  <c r="G16" i="3" s="1"/>
  <c r="G14" i="3" s="1"/>
  <c r="F17" i="3"/>
  <c r="F16" i="3" s="1"/>
  <c r="F14" i="3" s="1"/>
  <c r="F164" i="10"/>
  <c r="F163" i="10" s="1"/>
  <c r="F162" i="10" s="1"/>
  <c r="E164" i="10"/>
  <c r="E163" i="10" s="1"/>
  <c r="E162" i="10" s="1"/>
  <c r="D164" i="10"/>
  <c r="D163" i="10" s="1"/>
  <c r="D162" i="10" s="1"/>
  <c r="F160" i="10"/>
  <c r="F159" i="10" s="1"/>
  <c r="F158" i="10" s="1"/>
  <c r="E160" i="10"/>
  <c r="E159" i="10" s="1"/>
  <c r="E158" i="10" s="1"/>
  <c r="D160" i="10"/>
  <c r="D159" i="10" s="1"/>
  <c r="D158" i="10" s="1"/>
  <c r="D150" i="10"/>
  <c r="D149" i="10" s="1"/>
  <c r="F150" i="10"/>
  <c r="F149" i="10" s="1"/>
  <c r="E150" i="10"/>
  <c r="E149" i="10" s="1"/>
  <c r="F147" i="10"/>
  <c r="F146" i="10" s="1"/>
  <c r="E147" i="10"/>
  <c r="E146" i="10" s="1"/>
  <c r="D147" i="10"/>
  <c r="D146" i="10" s="1"/>
  <c r="E143" i="10"/>
  <c r="E142" i="10" s="1"/>
  <c r="F143" i="10"/>
  <c r="F142" i="10" s="1"/>
  <c r="D143" i="10"/>
  <c r="D142" i="10" s="1"/>
  <c r="F137" i="10"/>
  <c r="F136" i="10" s="1"/>
  <c r="E137" i="10"/>
  <c r="E136" i="10" s="1"/>
  <c r="D137" i="10"/>
  <c r="D136" i="10" s="1"/>
  <c r="D135" i="10" s="1"/>
  <c r="F133" i="10"/>
  <c r="E133" i="10"/>
  <c r="D133" i="10"/>
  <c r="F131" i="10"/>
  <c r="F130" i="10" s="1"/>
  <c r="E131" i="10"/>
  <c r="E130" i="10" s="1"/>
  <c r="D131" i="10"/>
  <c r="D130" i="10" s="1"/>
  <c r="E121" i="10"/>
  <c r="E120" i="10" s="1"/>
  <c r="E119" i="10" s="1"/>
  <c r="E118" i="10" s="1"/>
  <c r="F121" i="10"/>
  <c r="F120" i="10" s="1"/>
  <c r="F119" i="10" s="1"/>
  <c r="F118" i="10" s="1"/>
  <c r="D121" i="10"/>
  <c r="D120" i="10" s="1"/>
  <c r="D119" i="10" s="1"/>
  <c r="D118" i="10" s="1"/>
  <c r="F116" i="10"/>
  <c r="F115" i="10" s="1"/>
  <c r="F114" i="10" s="1"/>
  <c r="F113" i="10" s="1"/>
  <c r="E116" i="10"/>
  <c r="E115" i="10" s="1"/>
  <c r="E114" i="10" s="1"/>
  <c r="E113" i="10" s="1"/>
  <c r="D116" i="10"/>
  <c r="D115" i="10" s="1"/>
  <c r="D114" i="10" s="1"/>
  <c r="D113" i="10" s="1"/>
  <c r="F111" i="10"/>
  <c r="F110" i="10" s="1"/>
  <c r="F109" i="10" s="1"/>
  <c r="F108" i="10" s="1"/>
  <c r="E111" i="10"/>
  <c r="E110" i="10" s="1"/>
  <c r="E109" i="10" s="1"/>
  <c r="E108" i="10" s="1"/>
  <c r="D111" i="10"/>
  <c r="D110" i="10" s="1"/>
  <c r="D109" i="10" s="1"/>
  <c r="D108" i="10" s="1"/>
  <c r="E101" i="10"/>
  <c r="F101" i="10"/>
  <c r="D101" i="10"/>
  <c r="F100" i="10"/>
  <c r="F99" i="10" s="1"/>
  <c r="F98" i="10" s="1"/>
  <c r="E100" i="10"/>
  <c r="E99" i="10" s="1"/>
  <c r="E98" i="10" s="1"/>
  <c r="D99" i="10"/>
  <c r="D98" i="10" s="1"/>
  <c r="F90" i="10"/>
  <c r="F89" i="10" s="1"/>
  <c r="F88" i="10" s="1"/>
  <c r="E90" i="10"/>
  <c r="E89" i="10" s="1"/>
  <c r="E88" i="10" s="1"/>
  <c r="D90" i="10"/>
  <c r="D89" i="10" s="1"/>
  <c r="D88" i="10" s="1"/>
  <c r="F84" i="10"/>
  <c r="F83" i="10" s="1"/>
  <c r="F82" i="10" s="1"/>
  <c r="F81" i="10" s="1"/>
  <c r="F80" i="10" s="1"/>
  <c r="E84" i="10"/>
  <c r="E83" i="10" s="1"/>
  <c r="E82" i="10" s="1"/>
  <c r="E81" i="10" s="1"/>
  <c r="E80" i="10" s="1"/>
  <c r="D84" i="10"/>
  <c r="D83" i="10" s="1"/>
  <c r="D82" i="10" s="1"/>
  <c r="D81" i="10" s="1"/>
  <c r="D80" i="10" s="1"/>
  <c r="F78" i="10"/>
  <c r="F77" i="10" s="1"/>
  <c r="E78" i="10"/>
  <c r="E77" i="10" s="1"/>
  <c r="D78" i="10"/>
  <c r="D77" i="10" s="1"/>
  <c r="F75" i="10"/>
  <c r="E75" i="10"/>
  <c r="D70" i="10"/>
  <c r="F71" i="10"/>
  <c r="E71" i="10"/>
  <c r="D66" i="10"/>
  <c r="F61" i="10"/>
  <c r="F60" i="10" s="1"/>
  <c r="F59" i="10" s="1"/>
  <c r="E61" i="10"/>
  <c r="E60" i="10" s="1"/>
  <c r="E59" i="10" s="1"/>
  <c r="D60" i="10"/>
  <c r="D59" i="10" s="1"/>
  <c r="F57" i="10"/>
  <c r="F56" i="10" s="1"/>
  <c r="E57" i="10"/>
  <c r="E56" i="10" s="1"/>
  <c r="D57" i="10"/>
  <c r="D56" i="10" s="1"/>
  <c r="F54" i="10"/>
  <c r="F53" i="10" s="1"/>
  <c r="E54" i="10"/>
  <c r="E53" i="10" s="1"/>
  <c r="D54" i="10"/>
  <c r="D53" i="10" s="1"/>
  <c r="E87" i="10" l="1"/>
  <c r="E86" i="10" s="1"/>
  <c r="F87" i="10"/>
  <c r="F86" i="10" s="1"/>
  <c r="D87" i="10"/>
  <c r="D86" i="10" s="1"/>
  <c r="I140" i="4"/>
  <c r="H140" i="4"/>
  <c r="G140" i="4"/>
  <c r="I23" i="4"/>
  <c r="I22" i="4" s="1"/>
  <c r="I12" i="4" s="1"/>
  <c r="G24" i="3"/>
  <c r="G23" i="3" s="1"/>
  <c r="G13" i="3" s="1"/>
  <c r="H24" i="3"/>
  <c r="H23" i="3" s="1"/>
  <c r="H13" i="3" s="1"/>
  <c r="G12" i="4"/>
  <c r="H12" i="4"/>
  <c r="F77" i="3"/>
  <c r="F76" i="3" s="1"/>
  <c r="F75" i="3" s="1"/>
  <c r="F74" i="3" s="1"/>
  <c r="G114" i="3"/>
  <c r="F114" i="3"/>
  <c r="H114" i="3"/>
  <c r="F129" i="10"/>
  <c r="F128" i="10" s="1"/>
  <c r="D107" i="10"/>
  <c r="E129" i="10"/>
  <c r="E128" i="10" s="1"/>
  <c r="F94" i="3"/>
  <c r="D129" i="10"/>
  <c r="D128" i="10" s="1"/>
  <c r="D65" i="10"/>
  <c r="D64" i="10" s="1"/>
  <c r="F107" i="10"/>
  <c r="E107" i="10"/>
  <c r="I142" i="4"/>
  <c r="E97" i="10"/>
  <c r="E96" i="10" s="1"/>
  <c r="E70" i="10"/>
  <c r="H142" i="4"/>
  <c r="G142" i="4"/>
  <c r="G144" i="3"/>
  <c r="G143" i="3" s="1"/>
  <c r="D52" i="10"/>
  <c r="D51" i="10" s="1"/>
  <c r="F70" i="10"/>
  <c r="E52" i="10"/>
  <c r="E51" i="10" s="1"/>
  <c r="F52" i="10"/>
  <c r="F51" i="10" s="1"/>
  <c r="F97" i="10"/>
  <c r="F96" i="10" s="1"/>
  <c r="H166" i="3"/>
  <c r="H155" i="3" s="1"/>
  <c r="H154" i="3" s="1"/>
  <c r="G166" i="3"/>
  <c r="G155" i="3" s="1"/>
  <c r="G154" i="3" s="1"/>
  <c r="G156" i="3"/>
  <c r="H144" i="3"/>
  <c r="F144" i="3"/>
  <c r="F143" i="3" s="1"/>
  <c r="H123" i="3"/>
  <c r="F123" i="3"/>
  <c r="F33" i="3"/>
  <c r="F24" i="3" s="1"/>
  <c r="F23" i="3" s="1"/>
  <c r="D97" i="10"/>
  <c r="D96" i="10" s="1"/>
  <c r="F65" i="10"/>
  <c r="F64" i="10" s="1"/>
  <c r="F15" i="3"/>
  <c r="G123" i="3"/>
  <c r="H94" i="3"/>
  <c r="G94" i="3"/>
  <c r="H156" i="3"/>
  <c r="G15" i="3"/>
  <c r="H15" i="3"/>
  <c r="F166" i="3"/>
  <c r="F155" i="3" s="1"/>
  <c r="F154" i="3" s="1"/>
  <c r="E65" i="10"/>
  <c r="E64" i="10" s="1"/>
  <c r="H213" i="4" l="1"/>
  <c r="G213" i="4"/>
  <c r="C20" i="5" s="1"/>
  <c r="C19" i="5" s="1"/>
  <c r="C18" i="5" s="1"/>
  <c r="I213" i="4"/>
  <c r="F13" i="3"/>
  <c r="E167" i="10"/>
  <c r="F167" i="10"/>
  <c r="D167" i="10"/>
  <c r="G142" i="3"/>
  <c r="G141" i="3" s="1"/>
  <c r="F142" i="3"/>
  <c r="F141" i="3" s="1"/>
  <c r="H142" i="3"/>
  <c r="H141" i="3" s="1"/>
  <c r="H143" i="3"/>
  <c r="E29" i="1"/>
  <c r="E28" i="1" s="1"/>
  <c r="D29" i="1"/>
  <c r="D28" i="1" s="1"/>
  <c r="E26" i="1"/>
  <c r="F214" i="3" l="1"/>
  <c r="G214" i="3"/>
  <c r="D21" i="5" s="1"/>
  <c r="D20" i="5" s="1"/>
  <c r="D19" i="5" s="1"/>
  <c r="D18" i="5" s="1"/>
  <c r="D13" i="5" s="1"/>
  <c r="H214" i="3"/>
  <c r="C26" i="1"/>
  <c r="D26" i="1"/>
  <c r="E21" i="5" l="1"/>
  <c r="E20" i="5" s="1"/>
  <c r="E19" i="5" s="1"/>
  <c r="E18" i="5" s="1"/>
  <c r="E13" i="5" s="1"/>
  <c r="E22" i="5" s="1"/>
  <c r="E24" i="5" s="1"/>
  <c r="E56" i="1" s="1"/>
  <c r="D12" i="5"/>
  <c r="D22" i="5"/>
  <c r="D24" i="5" s="1"/>
  <c r="D56" i="1" s="1"/>
  <c r="C29" i="1"/>
  <c r="E12" i="5" l="1"/>
  <c r="E23" i="7"/>
  <c r="E14" i="7" s="1"/>
  <c r="D23" i="7"/>
  <c r="D14" i="7" s="1"/>
  <c r="C23" i="7"/>
  <c r="C14" i="7" s="1"/>
  <c r="D17" i="6" l="1"/>
  <c r="C17" i="6"/>
  <c r="B17" i="6"/>
  <c r="D14" i="6"/>
  <c r="C14" i="6"/>
  <c r="B14" i="6"/>
  <c r="D21" i="6" l="1"/>
  <c r="C21" i="6"/>
  <c r="B21" i="6"/>
  <c r="E20" i="1" l="1"/>
  <c r="D20" i="1"/>
  <c r="C20" i="1"/>
  <c r="E43" i="1" l="1"/>
  <c r="E41" i="1"/>
  <c r="E39" i="1"/>
  <c r="E38" i="1" s="1"/>
  <c r="E17" i="1"/>
  <c r="E15" i="1"/>
  <c r="E13" i="1"/>
  <c r="D43" i="1"/>
  <c r="D41" i="1"/>
  <c r="D39" i="1"/>
  <c r="D38" i="1" s="1"/>
  <c r="D15" i="1"/>
  <c r="D13" i="1"/>
  <c r="D12" i="1" l="1"/>
  <c r="E11" i="1"/>
  <c r="E12" i="1"/>
  <c r="D11" i="1"/>
  <c r="E37" i="1"/>
  <c r="E36" i="1" s="1"/>
  <c r="D37" i="1"/>
  <c r="D36" i="1" s="1"/>
  <c r="D55" i="1" l="1"/>
  <c r="E55" i="1"/>
  <c r="C17" i="1" l="1"/>
  <c r="C28" i="1"/>
  <c r="C41" i="1" l="1"/>
  <c r="C39" i="1"/>
  <c r="C38" i="1" s="1"/>
  <c r="C15" i="1"/>
  <c r="C13" i="1"/>
  <c r="C12" i="1" l="1"/>
  <c r="C37" i="1"/>
  <c r="C36" i="1" s="1"/>
  <c r="C11" i="1"/>
  <c r="C17" i="5" l="1"/>
  <c r="C16" i="5" s="1"/>
  <c r="C15" i="5" s="1"/>
  <c r="C14" i="5" s="1"/>
  <c r="C13" i="5" s="1"/>
  <c r="C12" i="5" l="1"/>
  <c r="C22" i="5"/>
  <c r="C24" i="5" s="1"/>
  <c r="C56" i="1" s="1"/>
</calcChain>
</file>

<file path=xl/sharedStrings.xml><?xml version="1.0" encoding="utf-8"?>
<sst xmlns="http://schemas.openxmlformats.org/spreadsheetml/2006/main" count="2201" uniqueCount="442">
  <si>
    <t>код</t>
  </si>
  <si>
    <t>Наименование кода поступлений в бюджет, группы, подгруппы, статьи, подстатьи, элемента, программ(подпрограммы), кода экономической классификации доходов</t>
  </si>
  <si>
    <t xml:space="preserve"> 1 00 00000 00 0000 000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</si>
  <si>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</si>
  <si>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</si>
  <si>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</si>
  <si>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</si>
  <si>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>1 03 00000 00 0000 000</t>
  </si>
  <si>
    <t>НАЛОГИ НА ТОВАРЫ,(РАБОТЫ,УСЛУГИ) РЕАЛИЗУЕМЫЕ НА ТЕРРИТОРИИ РОССИЙСКОЙ ФЕДЕРАЦИИ</t>
  </si>
  <si>
    <t>1 03 02000 01 0000 110</t>
  </si>
  <si>
    <t>Акцизы по подакцизным товарам (продукции),производимые на территории Российской Федерации</t>
  </si>
  <si>
    <t xml:space="preserve"> 1 05 00000 00 0000 000</t>
  </si>
  <si>
    <t>Налоги на совокупный доход</t>
  </si>
  <si>
    <t xml:space="preserve"> 1 05 01000 00 0000 110</t>
  </si>
  <si>
    <t>Налог, взимаемый в связи с применением упрощенной системы налогообложения</t>
  </si>
  <si>
    <t>1 05 0300001 0000 110</t>
  </si>
  <si>
    <t>Единый сельскохозяйственный налог</t>
  </si>
  <si>
    <t>1 06 00000 00 0000 000</t>
  </si>
  <si>
    <t>Налоги на имущество</t>
  </si>
  <si>
    <t xml:space="preserve"> 1 06 01000 00 0000 110</t>
  </si>
  <si>
    <t>1 08 00000 00 0000 000</t>
  </si>
  <si>
    <t>Государственная пошлина</t>
  </si>
  <si>
    <t>1 08 04020 01 0000 110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</si>
  <si>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</si>
  <si>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</si>
  <si>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</si>
  <si>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</si>
  <si>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</si>
  <si>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</si>
  <si>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</si>
  <si>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 xml:space="preserve"> 2 00 00000 00 0000 000</t>
  </si>
  <si>
    <t>БЕЗВОЗМЕЗДНЫЕ ПОСТУПЛЕНИЯ</t>
  </si>
  <si>
    <t xml:space="preserve">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</si>
  <si>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</si>
  <si>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</si>
  <si>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Прочие субсидии бюджетам сельских поселений</t>
  </si>
  <si>
    <t>Субвенции бюджетам бюджетной системы Российской Федерации</t>
  </si>
  <si>
    <t>В том числе:</t>
  </si>
  <si>
    <t>Субвенции бюджетам сельских поселений на государственную регистрацию актов гражданского состояния</t>
  </si>
  <si>
    <t>Субвенции 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</si>
  <si>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</si>
  <si>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</si>
  <si>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ВСЕГО ДОХОДОВ</t>
  </si>
  <si>
    <t>Наименование показателя</t>
  </si>
  <si>
    <t>ЦСР</t>
  </si>
  <si>
    <t>Вр</t>
  </si>
  <si>
    <t>Общегосударственные вопросы</t>
  </si>
  <si>
    <t>0000000000</t>
  </si>
  <si>
    <t>000</t>
  </si>
  <si>
    <t>Функционирование высшего должностного лица субъектов Российской Федерации и муниципального образования</t>
  </si>
  <si>
    <t>8110000000</t>
  </si>
  <si>
    <t>Руководство и  управление в сфере установленных функций органов государственной власти, субъектов Российской Федерации и органов местного  самоуправления</t>
  </si>
  <si>
    <t>Глава  сельского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</si>
  <si>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</si>
  <si>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</si>
  <si>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 Фонд оплаты труда государственных (муниципальных) органов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</si>
  <si>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</si>
  <si>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</si>
  <si>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аппарата органов местного самоуправления</t>
  </si>
  <si>
    <t>Аппарат органов местного самоуправления</t>
  </si>
  <si>
    <t>8310000005</t>
  </si>
  <si>
    <t>Иные выплаты персоналу государственных (муниципальных) органов, за исключением фонда оплаты труда</t>
  </si>
  <si>
    <t>Закупка товаров, работ, услуг для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</si>
  <si>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                                           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</si>
  <si>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</si>
  <si>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</si>
  <si>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</si>
  <si>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</si>
  <si>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</si>
  <si>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</si>
  <si>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</si>
  <si>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 xml:space="preserve">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 – полномочия по разработке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</si>
  <si>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Межбюджетные трансферты</t>
  </si>
  <si>
    <r>
      <t xml:space="preserve"> </t>
    </r>
    <r>
      <rPr>
        <sz val="10"/>
        <color indexed="8"/>
        <rFont val="Times New Roman"/>
        <family val="1"/>
        <charset val="204"/>
      </rPr>
      <t>Закон Хабаровского края от 24.11.201г № 49 «О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правонарушениях»</t>
    </r>
  </si>
  <si>
    <t>831000П320</t>
  </si>
  <si>
    <t>Обеспечение проведение выборов и референдумов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</si>
  <si>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</si>
  <si>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</si>
  <si>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Специальные расходы</t>
  </si>
  <si>
    <t>Резервные фонды</t>
  </si>
  <si>
    <t>Прочие непрограммные расходы в рамках непрограммных расходов органов местного самоуправления и муниципальных учреждений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</si>
  <si>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</si>
  <si>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</si>
  <si>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</si>
  <si>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Прочие непрограммные расходы органов местного самоуправления и муниципальных учреждений</t>
  </si>
  <si>
    <t>Выполнение других обязательств государства</t>
  </si>
  <si>
    <t>Уплата прочих налогов, сборов и иных платежей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</si>
  <si>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</si>
  <si>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</si>
  <si>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</si>
  <si>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 xml:space="preserve">Фонд оплаты труда государственных (муниципальных) органов </t>
  </si>
  <si>
    <t>Национальная безопасность и правоохранительная деятельность</t>
  </si>
  <si>
    <t xml:space="preserve"> Органы юстиции</t>
  </si>
  <si>
    <t>8320000000</t>
  </si>
  <si>
    <t>Руководство и управление в сфере установленных функций</t>
  </si>
  <si>
    <t>Государственная  регистрация актов гражданского состояния</t>
  </si>
  <si>
    <t>Закупка товаров, работ и  услуг 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</si>
  <si>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гражданской обороны</t>
  </si>
  <si>
    <t>9900000000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</si>
  <si>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</si>
  <si>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Закупка товаров, работ и услуг для обеспечения государственных (муниципальных) нужд</t>
  </si>
  <si>
    <t>Обеспечение пожарной безопасности</t>
  </si>
  <si>
    <t>Национальная экономика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</si>
  <si>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</si>
  <si>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</si>
  <si>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</si>
  <si>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 xml:space="preserve">Иные закупки товаров, работ и услуг для обеспечения государственных (муниципальных) нужд                   </t>
  </si>
  <si>
    <t>Жилищно-коммунальное хозяйство</t>
  </si>
  <si>
    <t>Поддержка жилищного хозяйства</t>
  </si>
  <si>
    <t>Капитальный ремонт муниципального жилищного фонда</t>
  </si>
  <si>
    <t>Иные закупки товаров, работ и услуг для обеспечения государственных(муниципальных) нужд</t>
  </si>
  <si>
    <t>Капитальный ремонт</t>
  </si>
  <si>
    <t xml:space="preserve">Благоустройство </t>
  </si>
  <si>
    <t>Уличное освещение</t>
  </si>
  <si>
    <t>Расходы на содержание сетей уличного освещения и освещения улиц</t>
  </si>
  <si>
    <t xml:space="preserve"> Прочая закупка товаров, работ и  услуг для  обеспечения государственных (муниципальных) нужд</t>
  </si>
  <si>
    <t>Организация и содержание мест захоронения</t>
  </si>
  <si>
    <t>Организация и содержание мест захоронения (кладбищ)</t>
  </si>
  <si>
    <t xml:space="preserve"> Прочая закупка товаров, работ и  услуг для обеспечения государственных (муниципальных) нужд</t>
  </si>
  <si>
    <t>Прочие мероприятия по благоустройству городских округов и поселений</t>
  </si>
  <si>
    <t>Организация и содержание мест захоронения бытовых отходов</t>
  </si>
  <si>
    <t>Прочие мероприятия по благоустройству поселения</t>
  </si>
  <si>
    <t>Социальная политика</t>
  </si>
  <si>
    <t>Пенсионное обеспечение</t>
  </si>
  <si>
    <t>Полномочия по назначению и выплате пенсий за выслугу лет муниципальным служащим сельских поселений</t>
  </si>
  <si>
    <t xml:space="preserve"> Иные межбюджетные трансферты</t>
  </si>
  <si>
    <t>Физическая культура и спорт</t>
  </si>
  <si>
    <t>Массовый спорт</t>
  </si>
  <si>
    <t>Неизвестный подраздел</t>
  </si>
  <si>
    <t>Условно утвержденные расходы</t>
  </si>
  <si>
    <t>Всего расходов</t>
  </si>
  <si>
    <t>Р3</t>
  </si>
  <si>
    <t>ПР</t>
  </si>
  <si>
    <t>01</t>
  </si>
  <si>
    <t>00</t>
  </si>
  <si>
    <t>02</t>
  </si>
  <si>
    <t>04</t>
  </si>
  <si>
    <t>07</t>
  </si>
  <si>
    <t>11</t>
  </si>
  <si>
    <t>13</t>
  </si>
  <si>
    <t>03</t>
  </si>
  <si>
    <t>09</t>
  </si>
  <si>
    <t>10</t>
  </si>
  <si>
    <t>05</t>
  </si>
  <si>
    <t>Глава</t>
  </si>
  <si>
    <t>Наименование кода администратора, группы, подгруппы, статьи, вида источника финансирования бюджета, кода классификации операций сектора государственного управления, относящихся к источникам финансирования дефицита местного бюджета</t>
  </si>
  <si>
    <t>916 01 00 00 00 00 0000 000</t>
  </si>
  <si>
    <t>Источники внутреннего финансирования дефицита бюджета</t>
  </si>
  <si>
    <t>916 01 05 00 00 00 0000 000</t>
  </si>
  <si>
    <t xml:space="preserve"> Изменение остатков средств на счетах по учету средств бюджета</t>
  </si>
  <si>
    <t>916 01 05 00 00 00 0000 500</t>
  </si>
  <si>
    <t>Увеличение остатков средств бюджетов</t>
  </si>
  <si>
    <t>916 01 05 02 00 00 0000 500</t>
  </si>
  <si>
    <t>Увеличение прочих остатков средств бюджета</t>
  </si>
  <si>
    <t>916 01 05 02 01 00 0000 510</t>
  </si>
  <si>
    <t>Увеличение прочих остатков денежных средств бюджетов</t>
  </si>
  <si>
    <t>916 01 05 02 01 10 0000 510</t>
  </si>
  <si>
    <t>Увеличение прочих остатков денежных средств бюджетов сельских поселений</t>
  </si>
  <si>
    <t>916 01 05 00 00 00 0000 600</t>
  </si>
  <si>
    <t>Уменьшение остатков средств бюджетов</t>
  </si>
  <si>
    <t>916 01 05 02 00 00 0000 600</t>
  </si>
  <si>
    <t>Уменьшение прочих остатков средств бюджетов</t>
  </si>
  <si>
    <t>916 01 05 02 01 00 0000 610</t>
  </si>
  <si>
    <t>Уменьшение прочих остатков денежных средств бюджетов</t>
  </si>
  <si>
    <t>916 01 05 02 01 10 0000 610</t>
  </si>
  <si>
    <t>Уменьшение прочих остатков денежных средств бюджетов сельских поселений</t>
  </si>
  <si>
    <t xml:space="preserve"> Итого источников внутреннего финансирования дефицита  бюджета сельского поселения</t>
  </si>
  <si>
    <t>Всего источников финансирования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</si>
  <si>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 же земельных участков муниципальных унитарных предприятий, в том числе казенных)</t>
  </si>
  <si>
    <t>Прочие поступления от использования имущества, находящиеся в собственности поселений (за исключением имущества муниципальных автономных учреждений, а так же имущества муниципальных унитарных предприятий, в том числе казенных)</t>
  </si>
  <si>
    <t>Организация и проведение спортивных массовых мероприятий в рамках муниципальной программы развития физической культуры и спорта в Сусанинском сельском поселении на 2018-2020 годы</t>
  </si>
  <si>
    <t>Муниципальная программа «Развитие физической культуры и спорта в Сусанинском сельском поселении на 2018-2020 годы»</t>
  </si>
  <si>
    <t>Муниципальная программа «Развитие муниципальной службы в Сусанинском сельском поселении Ульчского муниципального района на 2018-2020 годы»</t>
  </si>
  <si>
    <t>Повышение квалификации, профессиональная переподготовка и обучение муниципальных служащих администрации Сусанинского сельского поселения на 2018-2020 годы»</t>
  </si>
  <si>
    <t>Плановый период</t>
  </si>
  <si>
    <t>8710000036</t>
  </si>
  <si>
    <t xml:space="preserve"> 1 06 06030 00 0000 110</t>
  </si>
  <si>
    <t>Земельный налог с ЮЛ</t>
  </si>
  <si>
    <t xml:space="preserve"> 1 06 06040 00 0000 110</t>
  </si>
  <si>
    <t>Земельный налог с ФЛ</t>
  </si>
  <si>
    <t>Налог на имущество ФЛ</t>
  </si>
  <si>
    <t>Транспортный налог с ЮЛ</t>
  </si>
  <si>
    <t>Транспортный налог с ФЛ</t>
  </si>
  <si>
    <t xml:space="preserve"> 1 06 04011 02 1000 110</t>
  </si>
  <si>
    <t xml:space="preserve"> 1 06 04012 02 0000 110</t>
  </si>
  <si>
    <t>Налоговые доходы</t>
  </si>
  <si>
    <t>Неналоговые доходы</t>
  </si>
  <si>
    <t>Наименование субсидий</t>
  </si>
  <si>
    <t>тыс. руб.</t>
  </si>
  <si>
    <t>1 Раздел "Общегосударственные расходы", всего:</t>
  </si>
  <si>
    <t>в том числе:</t>
  </si>
  <si>
    <t>на содержание ведущего специалиста отдела экономики статистического учета</t>
  </si>
  <si>
    <t>2 Раздел "Социальная политика"</t>
  </si>
  <si>
    <t>Для осуществления части полномочий по выплате доплаты к трудовой пенсии муниципальным служащим в отставке</t>
  </si>
  <si>
    <t>ИТОГО</t>
  </si>
  <si>
    <t>Наименование показателей</t>
  </si>
  <si>
    <t>Расходы всего</t>
  </si>
  <si>
    <t>Резерв дорожного фонда</t>
  </si>
  <si>
    <t>Проектирование, строительство, реконструкция автомобильных дорог общего пользования населенного пункта в границах Сусанинского сельского поселения Ульчского муниципального райлна Хабаровского края и сооружений на них (переходящие объекты)</t>
  </si>
  <si>
    <t>Капитальный ремонт и ремонт автомобильных дорог общего пользования населенного пункта Сусанинского сельского поселения Ульчского муниципального района Хабаровского края</t>
  </si>
  <si>
    <t>Проектирование, строительство, реконструкция автомобильных дорог общего пользования населенного пункта в границах Сусанинского сельского поселения Ульчского муниципального района Хабаровского края и сооружений на них (вновь начинаемые объекты)</t>
  </si>
  <si>
    <t>Содержание автомобильных дорог общего пользования населенного пункта Сусанинского сельского поселения Ульчского муниципального района Хабаровского края</t>
  </si>
  <si>
    <t>Приобретение и поставка специализированной техники для содержания автомобильных дорог общего пользования местного значения</t>
  </si>
  <si>
    <t>Иные направления в области использования автомобильных дорог общего пользования населенного пункта в границах Сусанинского сельского поселения Ульчского муниципального района и осуществления дорожной деятельности в соответствии с законодательством РФ</t>
  </si>
  <si>
    <t>№</t>
  </si>
  <si>
    <t>Общий объем муниципальных гарантий</t>
  </si>
  <si>
    <t>Направления (цели) гарантий</t>
  </si>
  <si>
    <t>Условия предоставления и исполнения гарантий</t>
  </si>
  <si>
    <t>Общий объем бюджетных ассигнований на исполнение гарантий по возможным гарантиям, случаям.</t>
  </si>
  <si>
    <t>Общий объем муниципальных внутренних заимствований</t>
  </si>
  <si>
    <t>Полномочия по разработке прогноза социально-экономического развития, основных показателях развития муниципального сектора, мониторинг выполнения прогнозных данных сельских поселений - экономика</t>
  </si>
  <si>
    <t>4310000000</t>
  </si>
  <si>
    <t>4310000003</t>
  </si>
  <si>
    <t>8100000000</t>
  </si>
  <si>
    <t>240</t>
  </si>
  <si>
    <t>ВСЕГО РАСХОДОВ</t>
  </si>
  <si>
    <t>Объем привлечения средств</t>
  </si>
  <si>
    <t>Объем средств, направляемых на погашение основной суммы долга</t>
  </si>
  <si>
    <t>Бюджетные кредиты от других бюджетов бюджетной системы Российской Федерации</t>
  </si>
  <si>
    <t>8310000000</t>
  </si>
  <si>
    <t>Муниципальная программа «Развитие сельского хозяйства в Сусанинском сельском поселении Ульчского муниципального района на 2018-2020 годы»</t>
  </si>
  <si>
    <t>9540000000</t>
  </si>
  <si>
    <t>9540000050</t>
  </si>
  <si>
    <t>200</t>
  </si>
  <si>
    <t>244</t>
  </si>
  <si>
    <t>8740000040</t>
  </si>
  <si>
    <t>9930000012</t>
  </si>
  <si>
    <t>Мероприятия по землеустройству и землепользованию</t>
  </si>
  <si>
    <t>9910000000</t>
  </si>
  <si>
    <t>9930000000</t>
  </si>
  <si>
    <t>Не программные направления расходов бюджета</t>
  </si>
  <si>
    <t>Управление земельными ресурсами</t>
  </si>
  <si>
    <t>Муниципальные программы</t>
  </si>
  <si>
    <t>1 13 02995 10 0000 130</t>
  </si>
  <si>
    <t>1 17 05050 10 0000 180</t>
  </si>
  <si>
    <t>Прочие доходы от компенсации затрат бюджетов сельских поселений</t>
  </si>
  <si>
    <t>НАЛОГОВЫЕ И НЕ НАЛОГОВЫЕДОХОДЫ</t>
  </si>
  <si>
    <t>9910010010</t>
  </si>
  <si>
    <t>Сельское хозяйство и рыболовство</t>
  </si>
  <si>
    <t>Дорожное хозяйство(дорожные фонды)</t>
  </si>
  <si>
    <t>8400000000</t>
  </si>
  <si>
    <t>Жилищноге хозяйство</t>
  </si>
  <si>
    <t>8500000000</t>
  </si>
  <si>
    <t xml:space="preserve">1 11 09045 10 0000 120 </t>
  </si>
  <si>
    <t>2 02 20000 00 0000 150</t>
  </si>
  <si>
    <t xml:space="preserve"> 2 02 30000 00 0000 150</t>
  </si>
  <si>
    <t xml:space="preserve"> 2 02 35930 10 0000 150</t>
  </si>
  <si>
    <t xml:space="preserve"> 2 02 35118 10 0000 150</t>
  </si>
  <si>
    <t>2 02 40000 00 0000 150</t>
  </si>
  <si>
    <t xml:space="preserve"> 2 02 30024 10 0000 150</t>
  </si>
  <si>
    <t xml:space="preserve"> 2 02 29999 10 0000 150</t>
  </si>
  <si>
    <t xml:space="preserve"> 2 02 49999 10 0000 150</t>
  </si>
  <si>
    <t xml:space="preserve"> 1 11 05025 10 0000 120</t>
  </si>
  <si>
    <t>06</t>
  </si>
  <si>
    <t>Охрана окружающей среды</t>
  </si>
  <si>
    <t>Другие вопросы в области охраны окружающей среды</t>
  </si>
  <si>
    <t>9910010000</t>
  </si>
  <si>
    <t>Охрана окружающей среды. Сбор, транспортирование и обезвреживание опасных отходов</t>
  </si>
  <si>
    <t xml:space="preserve"> Прочая закупка товаров, работ и  услуг </t>
  </si>
  <si>
    <t xml:space="preserve">Прочая закупка товаров, работ и услуг </t>
  </si>
  <si>
    <t>Прочая закупка товаров, работ и услуг</t>
  </si>
  <si>
    <t xml:space="preserve">Приложение № 11 к решению Совета депутатов Сусанинского сельского поселения от               г. № </t>
  </si>
  <si>
    <t>9910000011</t>
  </si>
  <si>
    <t xml:space="preserve">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 </t>
  </si>
  <si>
    <t>4300000000</t>
  </si>
  <si>
    <t>Программные направления расходов Сусанинского сельского поселения</t>
  </si>
  <si>
    <t>9500000000</t>
  </si>
  <si>
    <t xml:space="preserve"> 2 02 10000 00 0000 150</t>
  </si>
  <si>
    <t>Расходы на выплаты по оплате труда работников местного самоуправления</t>
  </si>
  <si>
    <t>Расходы на обеспечение функций органов местного самоуправления</t>
  </si>
  <si>
    <t>800</t>
  </si>
  <si>
    <t>810</t>
  </si>
  <si>
    <t xml:space="preserve">Иные межбюджетные ассигнования                             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</si>
  <si>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 и услуг)</t>
  </si>
  <si>
    <t>дефицит бюджета</t>
  </si>
  <si>
    <t>Муниципальная программа «Охрана окружающей среды и рационального природопользования на территории Сусанинского сельского поселения на 2018-2020 годы»</t>
  </si>
  <si>
    <t>9550000000</t>
  </si>
  <si>
    <t>Расходы на организацию и проведение экологических субботников</t>
  </si>
  <si>
    <t>9550000051</t>
  </si>
  <si>
    <r>
      <t xml:space="preserve">Полномочия по вопросам местного значения муниципальных районов, выполняемых органами местного самоуправления на основании Соглашений </t>
    </r>
    <r>
      <rPr>
        <b/>
        <i/>
        <sz val="10"/>
        <color indexed="8"/>
        <rFont val="Times New Roman"/>
        <family val="1"/>
        <charset val="204"/>
      </rPr>
      <t xml:space="preserve">по организации </t>
    </r>
    <r>
      <rPr>
        <b/>
        <i/>
        <sz val="11"/>
        <color indexed="8"/>
        <rFont val="Times New Roman"/>
        <family val="1"/>
        <charset val="204"/>
      </rPr>
      <t>сбора и вывоза бытовых отходов и мусора</t>
    </r>
  </si>
  <si>
    <r>
      <t xml:space="preserve">Полномочия по вопросам местного значения муниципальных районов, выполняемых органами местного самоуправления на основании Соглашений </t>
    </r>
    <r>
      <rPr>
        <b/>
        <i/>
        <sz val="11"/>
        <color indexed="8"/>
        <rFont val="Times New Roman"/>
        <family val="1"/>
        <charset val="204"/>
      </rPr>
      <t>по содержанию муниципального жилищного фонда</t>
    </r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</si>
  <si>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</si>
  <si>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2 02 40014 10 0000 150</t>
  </si>
  <si>
    <t>8520000439</t>
  </si>
  <si>
    <t>8740000440</t>
  </si>
  <si>
    <r>
      <t xml:space="preserve"> Расходы на осуществление полномочий по вопросам местного значения муниципальных районов, выполняемых органами местного самоуправления на основании Соглашений </t>
    </r>
    <r>
      <rPr>
        <b/>
        <i/>
        <sz val="9"/>
        <color indexed="8"/>
        <rFont val="Times New Roman"/>
        <family val="1"/>
        <charset val="204"/>
      </rPr>
      <t>по организации сбора и вывоза бытовых отходов и мусора</t>
    </r>
  </si>
  <si>
    <r>
      <t xml:space="preserve">Расходы на осуществление полномочий по вопросам местного значения муниципальных районов, выполняемых органами местного самоуправления на основании Соглашений </t>
    </r>
    <r>
      <rPr>
        <b/>
        <i/>
        <sz val="9"/>
        <color indexed="8"/>
        <rFont val="Times New Roman"/>
        <family val="1"/>
        <charset val="204"/>
      </rPr>
      <t>по содержанию муниципального жилищного фонда</t>
    </r>
  </si>
  <si>
    <r>
      <t xml:space="preserve">Расходы по осуществлению полномочий по вопросам местного значения муниципальных районов, выполняемых органами местного самоуправления на основании Соглашений </t>
    </r>
    <r>
      <rPr>
        <b/>
        <i/>
        <sz val="10"/>
        <color indexed="8"/>
        <rFont val="Times New Roman"/>
        <family val="1"/>
        <charset val="204"/>
      </rPr>
      <t>по содержанию муниципального жилищного фонда</t>
    </r>
  </si>
  <si>
    <r>
      <t xml:space="preserve">Расходы по осуществлению полномочий по вопросам местного значения муниципальных районов, выполняемых органами местного самоуправления на основании Соглашений </t>
    </r>
    <r>
      <rPr>
        <b/>
        <i/>
        <sz val="10"/>
        <color indexed="8"/>
        <rFont val="Times New Roman"/>
        <family val="1"/>
        <charset val="204"/>
      </rPr>
      <t xml:space="preserve">по организации </t>
    </r>
    <r>
      <rPr>
        <b/>
        <i/>
        <sz val="11"/>
        <color indexed="8"/>
        <rFont val="Times New Roman"/>
        <family val="1"/>
        <charset val="204"/>
      </rPr>
      <t>сбора и вывоза бытовых отходов и мусора</t>
    </r>
  </si>
  <si>
    <t>Культура, кинематография</t>
  </si>
  <si>
    <t>08</t>
  </si>
  <si>
    <t>Культура</t>
  </si>
  <si>
    <t>Расходы на содержание и текущий ремонт сельского Дома Культуры</t>
  </si>
  <si>
    <t>Муниципальная программа «Комплексное развитие транспортной инфраструктуры Сусанинского сельского поселения Ульчского муниципального района Хабаровского краяна 2016-2025 годы»</t>
  </si>
  <si>
    <t>Расходы на реконструкцию  автодорог</t>
  </si>
  <si>
    <t>9570000053</t>
  </si>
  <si>
    <t>Муниципальная программа «Комплексное развитие транспортной инфраструктуры Сусанинского сельского поселения Ульчского муниципального района Хабаровского края на 2016-2025гг»</t>
  </si>
  <si>
    <t>957000000</t>
  </si>
  <si>
    <t>Расходы на реконструкцию автодорог сельского поселения</t>
  </si>
  <si>
    <t>Проведение выборов Главы муниципального образования</t>
  </si>
  <si>
    <t>Муниципальная программа "Комплексное развитие транспортной инфраструктуры Сусанинского сельского поселения Ульчского муниципального района Хабаровского края"</t>
  </si>
  <si>
    <t>Субсидии бюджетам бюджетной системы Российской Федерации (межбюджетные субсидии)</t>
  </si>
  <si>
    <t xml:space="preserve"> 2 02 16001 10 0000 150</t>
  </si>
  <si>
    <t xml:space="preserve">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</si>
  <si>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</si>
  <si>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Дотации  на выравнивание бюджетной обеспеченности из бюджетов муниципальных районов, городских округов см внутригородским делением</t>
  </si>
  <si>
    <t>811000Д030</t>
  </si>
  <si>
    <t>120</t>
  </si>
  <si>
    <t>831000Д030</t>
  </si>
  <si>
    <t>813</t>
  </si>
  <si>
    <t>Субсидии(гранты в форме субсидий) на финансовое обеспечение затрат в связи с производством (реализацией товаров), выполнением работ, оказанием услуг, не подлежащие казначейскому сопровождению</t>
  </si>
  <si>
    <t>9910000046</t>
  </si>
  <si>
    <t>9910000054</t>
  </si>
  <si>
    <t>Сбор, транспортирование и обезвреживание опасных отходов</t>
  </si>
  <si>
    <t>Прочие неналоговые доходы бюджетов сельских поселений</t>
  </si>
  <si>
    <t>954000С730</t>
  </si>
  <si>
    <t>Субсидии бюджетам сельских поселений в рамках подпрограммы "Развитие с/х потребительской кооперации и малых форм хозяйствования" гос. Программы Хабаровского края "Развитие с/х и регулирования рынков с/х продукции, сырья и продовольствия в Хабаровском крае"</t>
  </si>
  <si>
    <t xml:space="preserve"> 2 07 00000 00 0000 000</t>
  </si>
  <si>
    <t>Прочие безвозмездные поступления</t>
  </si>
  <si>
    <t xml:space="preserve"> 2 07 05030 10 0000 150</t>
  </si>
  <si>
    <t>Прочие безвозмездные поступления в бюджеты сельских поселений</t>
  </si>
  <si>
    <t xml:space="preserve">Организация и осуществление дорожной деятельности в части приведения в нормативное состояние автомобильных дорог общего пользования местного значения </t>
  </si>
  <si>
    <t>Прочая закупка товаров, работ и услуг. Межбюджетные трансферты по осуществлению дорожной деятельности в части приведения в нормативное состояние автомобильных дорог общего пользования местного значения по аварийно-восстановительным работам после паводка 2019 года.</t>
  </si>
  <si>
    <t>84200539М</t>
  </si>
  <si>
    <t>Субсидии бюджетов МО края на организацию дополнительного профессионального образования лиц, замещающих выборные должности и муниципальных служащих в рамках гос. Программы "Содействие развитию местного самоуправления Хабаровского края"</t>
  </si>
  <si>
    <t>Иные выплаты персоналу государственных (муниципальных) органов, за исключением фонда оплаты труда. Оплата командировочных расходов к месту учебы</t>
  </si>
  <si>
    <t>95200SС310</t>
  </si>
  <si>
    <t>Прочая закупка товаров, работ и услуг. Оплата за профессиональное дополнительное образование</t>
  </si>
  <si>
    <t>Повышение квалификации, профессиональная переподготовка и обучение муниципальных служащих администрации Сусанинского сельского поселения на 2015-2017 годы»</t>
  </si>
  <si>
    <t>9520000048</t>
  </si>
  <si>
    <t>9910000055</t>
  </si>
  <si>
    <t>Поступление доходов в бюджет Сусанинского сельского поселения на 2021 год и плановый период 2022, 2023 годов</t>
  </si>
  <si>
    <t xml:space="preserve">Приложение №3 к решению Совета депутатов Сусанинского сельского поселения от             № </t>
  </si>
  <si>
    <t>Иные межбюджетные трансферты, передаваемые бюджетам сельских поселений</t>
  </si>
  <si>
    <t>Иные межбюджетные трансферты, передаваемые бюджетам сельских поселений на поддержку мер по обеспечению сбалансированности местных бюджетов в целях сокращения дифференциации в размере оплаты труда работников ОМСУ сельских поселений</t>
  </si>
  <si>
    <t xml:space="preserve">Приложение №5 к решению Совета депутатов Сусанинского сельского поселения от             .2020  № </t>
  </si>
  <si>
    <t>Распределение бюджетных ассигнований по разделам, подразделам, целевым статьям и  видам расходов классификации расходов бюджета Сусанинского сельского поселения на 2021 год и плановый период 2022,2023гг</t>
  </si>
  <si>
    <t>Расходы по сбору и вывозу мусора</t>
  </si>
  <si>
    <t>Расходы по расчистке свалок</t>
  </si>
  <si>
    <t>Ведомственная структура бюджета расходов бюджета Сусанинского сельского поселения на 2021 год и плановый период 2022, 2023 годы</t>
  </si>
  <si>
    <t xml:space="preserve">Приложение №6 к решению Совета депутатов Сусанинского сельского поселения от              .2020    № </t>
  </si>
  <si>
    <t xml:space="preserve">Приложение №7 к решению Совета депутатов Сусанинского сельского поселения от               .2020    № </t>
  </si>
  <si>
    <t>Распределение объема межбюджетных субсидий, передаваемых в бюджет района из бюджета Сусанинского сельского поселения на 2021 год и плановый период 2022, 2023гг.</t>
  </si>
  <si>
    <t>План финансирования расходов дорожного фонда Сусанинского сельского поселения на 2021 год ми плановый период 2022, 2023 гг.</t>
  </si>
  <si>
    <t xml:space="preserve">Приложение №8 к решению Совета депутатов Сусанинского сельского поселения от         .2020   № </t>
  </si>
  <si>
    <t>Программа муниципальных гарантий  Сусанинского сельского поселения на 2021 год и плановый период 2022, 2023 гг.</t>
  </si>
  <si>
    <t xml:space="preserve">Приложение № 10 к решению Совета депутатов Сусанинского сельского поселения от    .2020  . № </t>
  </si>
  <si>
    <t>Программа муниципальных внутренних заимствований  Сусанинского сельского поселения на 2021 год и плановый период 2022, 2023 гг.</t>
  </si>
  <si>
    <t xml:space="preserve">Приложение №4 к решению Совета депутатов Сусанинского сельского поселения от      .2020 № </t>
  </si>
  <si>
    <t>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  расходов бюджета Сусанинского сельского поселения на 2021 год и плановый период 2022, 2023гг</t>
  </si>
  <si>
    <t xml:space="preserve">Приложение №9 к решению Совета депутатов Сусанинского сельского поселения от             № </t>
  </si>
  <si>
    <t>Источники внутреннего финансирования дефицита бюджета Сусанинского сельского поселения на 2021 год и плановый период 2022, 2023гг.</t>
  </si>
  <si>
    <t>1 08 04020 01 0000 110</t>
  </si>
  <si>
    <t>1 11 02033 10 0000 120</t>
  </si>
  <si>
    <t>1 11 05025 10 0000 120</t>
  </si>
  <si>
    <t>1 11 07015 10 0000 120</t>
  </si>
  <si>
    <t>1 11 08050 10 0000 120</t>
  </si>
  <si>
    <t>1 11 09045 10 0000 120</t>
  </si>
  <si>
    <t>1 13 01995 10 0000 130</t>
  </si>
  <si>
    <t>1 13 02065 10 0000 130</t>
  </si>
  <si>
    <t>1 14 01050 10 0000 410</t>
  </si>
  <si>
    <t>1 14 02052 10 0000 410</t>
  </si>
  <si>
    <t>1 14 02053 10 0000 410</t>
  </si>
  <si>
    <t>1 14 02052 10 0000 440</t>
  </si>
  <si>
    <t>1 14 02053 10 0000 440</t>
  </si>
  <si>
    <t>1 14 06025 10 0000 430</t>
  </si>
  <si>
    <t>1 15 02050 10 0000 140</t>
  </si>
  <si>
    <t>1 17 01050 10 0000 180</t>
  </si>
  <si>
    <t>1 17 02020 10 0000 180</t>
  </si>
  <si>
    <t>1 17 14030 10 0000 150</t>
  </si>
  <si>
    <t>1 18 02500 10 0000 150</t>
  </si>
  <si>
    <t>2 02 19999 10 0000 150</t>
  </si>
  <si>
    <t>2 02 29999 10 0000 150</t>
  </si>
  <si>
    <t>2 02 35930 10 0000 150</t>
  </si>
  <si>
    <t>2 02 35118 10 0000 150</t>
  </si>
  <si>
    <t>2 02 30024 10 0000 150</t>
  </si>
  <si>
    <t>2 02 39999 10 0000 150</t>
  </si>
  <si>
    <t>2 02 40014 10 0000 150</t>
  </si>
  <si>
    <t>2 02 49999 10 0000 150</t>
  </si>
  <si>
    <t>2 02 90024 10 0000 150</t>
  </si>
  <si>
    <t>2 07 05030 10 0000 150</t>
  </si>
  <si>
    <t>Администрация Сусанинского сельского поселения Ульчского муниципального района Хабаровского края</t>
  </si>
  <si>
    <t>Доходы от размещения временно свободных средств бюджетов сельских поселений</t>
  </si>
  <si>
    <t xml:space="preserve">Доходы от сдачи 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                </t>
  </si>
  <si>
    <t xml:space="preserve">Доходы от сдачи  в аренду имущества, составляющих казну сельских поселений (за исключением земельных участков)               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</si>
  <si>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</si>
  <si>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муниципальных, бюджетных и  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</si>
  <si>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</si>
  <si>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</si>
  <si>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</si>
  <si>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</si>
  <si>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</si>
  <si>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</si>
  <si>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</si>
  <si>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</si>
  <si>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</si>
  <si>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</si>
  <si>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Невыясненные поступления, зачисляемые в бюджеты сельских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</si>
  <si>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</si>
  <si>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Средства самообложения граждан, зачисляемые в бюджеты сельских поселений</t>
  </si>
  <si>
    <t>Поступления в бюджеты сельских поселений             ( перечисления из бюджетов сельских поселений) по урегулированию расчетов между бюджетами бюджетной системы РФ по распределенным доходам</t>
  </si>
  <si>
    <t>Дотации бюджетам сельских  поселений на поддержку мер по обеспечению сбалансированности бюджетов</t>
  </si>
  <si>
    <t>Прочие дотации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</si>
  <si>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</si>
  <si>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субвенции бюджетам сельских поселений</t>
  </si>
  <si>
    <t>Прочие межбюджетные трансферты, передаваемые бюджетам сельских поселений</t>
  </si>
  <si>
    <t xml:space="preserve"> Прочие безвозмездные поступления в бюджеты сельских поселений от бюджетов субъектов Российской Федерации</t>
  </si>
  <si>
    <t>2 08 05000 10 0000 150</t>
  </si>
  <si>
    <t>2 19 60010 10 0000 150</t>
  </si>
  <si>
    <r>
  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  </r>
    <r>
      <rPr>
        <sz val="12"/>
        <color theme="1"/>
        <rFont val="Times New Roman"/>
        <family val="1"/>
        <charset val="204"/>
      </rPr>
      <t>.</t>
    </r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</si>
  <si>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</si>
  <si>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муниципальных, бюджетных и  автономных учреждений) </t>
  </si>
  <si>
    <t>2 02 16001 10 0000 150</t>
  </si>
  <si>
    <t>Дотации бюджетам сельских  поселений на выравнивание бюджетной обеспеченности из бюджетов муниципальных районов</t>
  </si>
  <si>
    <t>2 02 16002 10 0000 150</t>
  </si>
  <si>
    <t xml:space="preserve">Приложение № 1 </t>
  </si>
  <si>
    <t xml:space="preserve">от      № </t>
  </si>
  <si>
    <t xml:space="preserve">Перечень и коды главных администраторов доходов бюджета Сусанинского </t>
  </si>
  <si>
    <t>Бюджетный Кодекс РФ, статья 61 от 31.07.1998 № 145-ФЗ</t>
  </si>
  <si>
    <t>Бюджетный Кодекс РФ, статья 184, п 2 от 31.07.1998 № 145-ФЗ</t>
  </si>
  <si>
    <t>Бюджетный Кодекс РФ, статья 62 от 31.07.1998 № 145-ФЗ, Земельный Кодекс РФ гл.10 ст.65 ч.3</t>
  </si>
  <si>
    <t>Бюджетный Кодекс РФ, статья 62 от 31.07.1998 № 145-ФЗ, ГК РФ ст.606</t>
  </si>
  <si>
    <r>
      <t>Бюджетный Кодекс РФ, статья 62 от 31.07.1998 № 145-ФЗ,</t>
    </r>
    <r>
      <rPr>
        <sz val="11"/>
        <color theme="1"/>
        <rFont val="Times New Roman"/>
        <family val="1"/>
        <charset val="204"/>
      </rPr>
      <t xml:space="preserve"> ФЗ 161от 14.10.2002г. «О государственных и муниципальных унитарных предприятиях»гл.3 ст.17 п.1</t>
    </r>
  </si>
  <si>
    <t>Бюджетный Кодекс РФ, статья 62 от 31.07.1998 № 145-ФЗ</t>
  </si>
  <si>
    <t>ГК РФ ч.2 гл.53 ст 1012 п1 51 ФЗ от 30.11.1994 Бюджетный кодекс, ст. 62 от 31.07.1998г. №145-ФЗ</t>
  </si>
  <si>
    <t xml:space="preserve">Бюджетный Кодекс РФ, статья 184.1, п2 от 31.07.1998 № 145-ФЗ, </t>
  </si>
  <si>
    <t xml:space="preserve">Бюджетный Кодекс РФ, статья 47 от 31.07.1998 № 145-ФЗ, </t>
  </si>
  <si>
    <t>Бюджетный Кодекс РФ, статья 62 от 31.07.1998 № 145-ФЗ, ГК РФ ст.454</t>
  </si>
  <si>
    <t>Бюджетный Кодекс РФ, статья 137 от 31.07.1998 № 145-ФЗ</t>
  </si>
  <si>
    <t>Бюджетный Кодекс РФ, статья 139 от 31.07.1998 № 145-ФЗ</t>
  </si>
  <si>
    <t>Бюджетный Кодекс РФ, статья 140 от 31.07.1998 № 145-ФЗ</t>
  </si>
  <si>
    <t>Бюджетный Кодекс РФ, статья 142 от 31.07.1998 № 145-ФЗ</t>
  </si>
  <si>
    <t>Бюджетный Кодекс РФ, статья 47 от 31.07.1998 № 145-ФЗ, ГК РФ ст.582</t>
  </si>
  <si>
    <t>Бюджетный Кодекс РФ, статья 218 от 31.07.1998 № 145-ФЗ</t>
  </si>
  <si>
    <t>Бюджетный Кодекс РФ, статья 242 от 31.07.1998 № 145-ФЗ</t>
  </si>
  <si>
    <t xml:space="preserve">к Постановлению </t>
  </si>
  <si>
    <t xml:space="preserve">сельского поселения, закрепляемые за ними виды (подвиды) доходов на 2021 год </t>
  </si>
  <si>
    <t>Наименование НПА</t>
  </si>
  <si>
    <t>Код налога</t>
  </si>
  <si>
    <t>Код Главы</t>
  </si>
  <si>
    <t>2 02 45390 10 0000 150</t>
  </si>
  <si>
    <t>Межбюджетные трансферты, передаваемые бюджетам сельских поселений на финансовое обеспечение дорожной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</si>
</sst>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"/>
    <numFmt numFmtId="166" formatCode="0.000000"/>
    <numFmt numFmtId="167" formatCode="0.0000"/>
    <numFmt numFmtId="168" formatCode="0.0000000"/>
  </numFmts>
  <fonts count="4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i/>
      <sz val="10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2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7">
    <xf numFmtId="0" fontId="0" fillId="0" borderId="0" xfId="0"/>
    <xf numFmtId="0" fontId="1" fillId="0" borderId="0" xfId="0" applyFont="1" applyBorder="1" applyAlignment="1"/>
    <xf numFmtId="0" fontId="0" fillId="0" borderId="0" xfId="0" applyBorder="1"/>
    <xf numFmtId="0" fontId="1" fillId="0" borderId="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2" fontId="8" fillId="0" borderId="0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2" fontId="10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164" fontId="8" fillId="0" borderId="0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center" wrapText="1"/>
    </xf>
    <xf numFmtId="164" fontId="1" fillId="0" borderId="0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justify" vertical="center" wrapText="1"/>
    </xf>
    <xf numFmtId="2" fontId="11" fillId="0" borderId="8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left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2" fontId="14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center" vertical="top" wrapText="1"/>
    </xf>
    <xf numFmtId="0" fontId="8" fillId="0" borderId="0" xfId="0" applyNumberFormat="1" applyFont="1" applyBorder="1" applyAlignment="1">
      <alignment horizontal="center" vertical="top" wrapText="1"/>
    </xf>
    <xf numFmtId="165" fontId="8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49" fontId="0" fillId="0" borderId="0" xfId="0" applyNumberFormat="1" applyBorder="1"/>
    <xf numFmtId="164" fontId="15" fillId="0" borderId="0" xfId="0" applyNumberFormat="1" applyFont="1" applyBorder="1"/>
    <xf numFmtId="0" fontId="16" fillId="0" borderId="0" xfId="0" applyFont="1"/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20" fillId="0" borderId="3" xfId="0" applyNumberFormat="1" applyFont="1" applyBorder="1" applyAlignment="1">
      <alignment vertical="top" wrapText="1"/>
    </xf>
    <xf numFmtId="49" fontId="2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wrapText="1"/>
    </xf>
    <xf numFmtId="2" fontId="8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justify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2" fillId="3" borderId="3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12" fillId="4" borderId="3" xfId="0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7" fillId="0" borderId="0" xfId="0" applyFont="1" applyAlignment="1">
      <alignment horizontal="right"/>
    </xf>
    <xf numFmtId="0" fontId="23" fillId="0" borderId="0" xfId="0" applyFont="1" applyBorder="1" applyAlignment="1">
      <alignment vertical="top"/>
    </xf>
    <xf numFmtId="49" fontId="23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justify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justify" vertical="center" wrapText="1"/>
    </xf>
    <xf numFmtId="0" fontId="19" fillId="0" borderId="3" xfId="0" applyFont="1" applyFill="1" applyBorder="1" applyAlignment="1">
      <alignment horizontal="center" vertical="center"/>
    </xf>
    <xf numFmtId="165" fontId="10" fillId="0" borderId="8" xfId="0" applyNumberFormat="1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justify" vertical="center" wrapText="1"/>
    </xf>
    <xf numFmtId="0" fontId="19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justify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vertical="center" wrapText="1"/>
    </xf>
    <xf numFmtId="166" fontId="1" fillId="0" borderId="3" xfId="0" applyNumberFormat="1" applyFont="1" applyBorder="1" applyAlignment="1">
      <alignment horizontal="center" vertical="top" wrapText="1"/>
    </xf>
    <xf numFmtId="166" fontId="10" fillId="0" borderId="8" xfId="0" applyNumberFormat="1" applyFont="1" applyBorder="1" applyAlignment="1">
      <alignment horizontal="center" vertical="center" wrapText="1"/>
    </xf>
    <xf numFmtId="0" fontId="0" fillId="0" borderId="0" xfId="0" applyFill="1"/>
    <xf numFmtId="166" fontId="5" fillId="0" borderId="8" xfId="0" applyNumberFormat="1" applyFont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top" wrapText="1"/>
    </xf>
    <xf numFmtId="166" fontId="5" fillId="0" borderId="8" xfId="0" applyNumberFormat="1" applyFont="1" applyBorder="1" applyAlignment="1">
      <alignment horizontal="center" vertical="top" wrapText="1"/>
    </xf>
    <xf numFmtId="166" fontId="11" fillId="0" borderId="8" xfId="0" applyNumberFormat="1" applyFont="1" applyBorder="1" applyAlignment="1">
      <alignment horizontal="center" vertical="top" wrapText="1"/>
    </xf>
    <xf numFmtId="166" fontId="2" fillId="0" borderId="8" xfId="0" applyNumberFormat="1" applyFont="1" applyBorder="1" applyAlignment="1">
      <alignment horizontal="center" vertical="center" wrapText="1"/>
    </xf>
    <xf numFmtId="166" fontId="7" fillId="0" borderId="8" xfId="0" applyNumberFormat="1" applyFont="1" applyBorder="1" applyAlignment="1">
      <alignment horizontal="center" vertical="center" wrapText="1"/>
    </xf>
    <xf numFmtId="166" fontId="1" fillId="0" borderId="8" xfId="0" applyNumberFormat="1" applyFont="1" applyBorder="1" applyAlignment="1">
      <alignment horizontal="center" vertical="center" wrapText="1"/>
    </xf>
    <xf numFmtId="166" fontId="20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/>
    <xf numFmtId="0" fontId="0" fillId="0" borderId="0" xfId="0" applyFont="1"/>
    <xf numFmtId="2" fontId="13" fillId="0" borderId="0" xfId="0" applyNumberFormat="1" applyFont="1" applyBorder="1" applyAlignment="1">
      <alignment horizontal="center" vertical="center"/>
    </xf>
    <xf numFmtId="166" fontId="1" fillId="0" borderId="20" xfId="0" applyNumberFormat="1" applyFont="1" applyBorder="1" applyAlignment="1">
      <alignment horizontal="center" vertical="top" wrapText="1"/>
    </xf>
    <xf numFmtId="166" fontId="20" fillId="0" borderId="20" xfId="0" applyNumberFormat="1" applyFont="1" applyBorder="1" applyAlignment="1">
      <alignment horizontal="center" vertical="top" wrapText="1"/>
    </xf>
    <xf numFmtId="166" fontId="8" fillId="0" borderId="20" xfId="0" applyNumberFormat="1" applyFont="1" applyBorder="1" applyAlignment="1">
      <alignment horizontal="center" vertical="top" wrapText="1"/>
    </xf>
    <xf numFmtId="166" fontId="5" fillId="0" borderId="20" xfId="0" applyNumberFormat="1" applyFont="1" applyBorder="1" applyAlignment="1">
      <alignment horizontal="center" vertical="center" wrapText="1"/>
    </xf>
    <xf numFmtId="0" fontId="0" fillId="0" borderId="3" xfId="0" applyBorder="1"/>
    <xf numFmtId="164" fontId="1" fillId="0" borderId="20" xfId="0" applyNumberFormat="1" applyFont="1" applyBorder="1" applyAlignment="1">
      <alignment horizontal="center" vertical="top" wrapText="1"/>
    </xf>
    <xf numFmtId="164" fontId="20" fillId="0" borderId="20" xfId="0" applyNumberFormat="1" applyFont="1" applyBorder="1" applyAlignment="1">
      <alignment horizontal="center" vertical="top" wrapText="1"/>
    </xf>
    <xf numFmtId="164" fontId="8" fillId="0" borderId="20" xfId="0" applyNumberFormat="1" applyFont="1" applyBorder="1" applyAlignment="1">
      <alignment horizontal="center" vertical="top" wrapText="1"/>
    </xf>
    <xf numFmtId="164" fontId="5" fillId="0" borderId="20" xfId="0" applyNumberFormat="1" applyFont="1" applyBorder="1" applyAlignment="1">
      <alignment horizontal="center" vertical="center" wrapText="1"/>
    </xf>
    <xf numFmtId="164" fontId="14" fillId="0" borderId="2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5" fillId="0" borderId="0" xfId="0" applyFont="1"/>
    <xf numFmtId="0" fontId="25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justify"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5" fillId="2" borderId="20" xfId="0" applyNumberFormat="1" applyFont="1" applyFill="1" applyBorder="1" applyAlignment="1">
      <alignment horizontal="center" vertical="center" wrapText="1"/>
    </xf>
    <xf numFmtId="166" fontId="5" fillId="2" borderId="20" xfId="0" applyNumberFormat="1" applyFont="1" applyFill="1" applyBorder="1" applyAlignment="1">
      <alignment horizontal="center" vertical="center" wrapText="1"/>
    </xf>
    <xf numFmtId="166" fontId="5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6" fillId="0" borderId="3" xfId="0" applyFont="1" applyBorder="1" applyAlignment="1">
      <alignment horizontal="justify" vertical="center" wrapText="1"/>
    </xf>
    <xf numFmtId="0" fontId="21" fillId="0" borderId="3" xfId="0" applyFont="1" applyBorder="1" applyAlignment="1">
      <alignment horizontal="justify" vertical="center" wrapText="1"/>
    </xf>
    <xf numFmtId="166" fontId="0" fillId="0" borderId="3" xfId="0" applyNumberFormat="1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 wrapText="1"/>
    </xf>
    <xf numFmtId="166" fontId="11" fillId="0" borderId="8" xfId="0" applyNumberFormat="1" applyFont="1" applyBorder="1" applyAlignment="1">
      <alignment horizontal="center" vertical="center" wrapText="1"/>
    </xf>
    <xf numFmtId="166" fontId="4" fillId="0" borderId="8" xfId="0" applyNumberFormat="1" applyFont="1" applyBorder="1" applyAlignment="1">
      <alignment horizontal="center" vertical="center" wrapText="1"/>
    </xf>
    <xf numFmtId="166" fontId="10" fillId="0" borderId="8" xfId="0" applyNumberFormat="1" applyFont="1" applyBorder="1" applyAlignment="1">
      <alignment horizontal="center" vertical="top" wrapText="1"/>
    </xf>
    <xf numFmtId="2" fontId="10" fillId="0" borderId="0" xfId="0" applyNumberFormat="1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top" wrapText="1"/>
    </xf>
    <xf numFmtId="2" fontId="10" fillId="0" borderId="3" xfId="0" applyNumberFormat="1" applyFont="1" applyBorder="1" applyAlignment="1">
      <alignment horizontal="center" vertical="top" wrapText="1"/>
    </xf>
    <xf numFmtId="0" fontId="26" fillId="0" borderId="0" xfId="0" applyFont="1" applyBorder="1" applyAlignment="1">
      <alignment horizontal="justify" vertical="center" wrapText="1"/>
    </xf>
    <xf numFmtId="0" fontId="26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left"/>
    </xf>
    <xf numFmtId="49" fontId="10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top" wrapText="1"/>
    </xf>
    <xf numFmtId="0" fontId="28" fillId="0" borderId="3" xfId="0" applyFont="1" applyBorder="1"/>
    <xf numFmtId="49" fontId="10" fillId="0" borderId="0" xfId="0" applyNumberFormat="1" applyFont="1" applyBorder="1" applyAlignment="1">
      <alignment horizontal="left" vertical="center"/>
    </xf>
    <xf numFmtId="49" fontId="10" fillId="0" borderId="0" xfId="0" applyNumberFormat="1" applyFont="1" applyBorder="1" applyAlignment="1">
      <alignment horizontal="left" vertical="top" wrapText="1"/>
    </xf>
    <xf numFmtId="2" fontId="10" fillId="0" borderId="0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top" wrapText="1"/>
    </xf>
    <xf numFmtId="0" fontId="29" fillId="0" borderId="3" xfId="0" applyFont="1" applyBorder="1" applyAlignment="1">
      <alignment vertical="top" wrapText="1"/>
    </xf>
    <xf numFmtId="0" fontId="29" fillId="3" borderId="3" xfId="0" applyFont="1" applyFill="1" applyBorder="1" applyAlignment="1">
      <alignment vertical="top" wrapText="1"/>
    </xf>
    <xf numFmtId="49" fontId="5" fillId="3" borderId="3" xfId="0" applyNumberFormat="1" applyFont="1" applyFill="1" applyBorder="1" applyAlignment="1">
      <alignment horizontal="center" vertical="top" wrapText="1"/>
    </xf>
    <xf numFmtId="164" fontId="5" fillId="3" borderId="20" xfId="0" applyNumberFormat="1" applyFont="1" applyFill="1" applyBorder="1" applyAlignment="1">
      <alignment horizontal="center" vertical="top" wrapText="1"/>
    </xf>
    <xf numFmtId="166" fontId="5" fillId="3" borderId="20" xfId="0" applyNumberFormat="1" applyFont="1" applyFill="1" applyBorder="1" applyAlignment="1">
      <alignment horizontal="center" vertical="top" wrapText="1"/>
    </xf>
    <xf numFmtId="166" fontId="5" fillId="3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166" fontId="1" fillId="0" borderId="3" xfId="0" applyNumberFormat="1" applyFont="1" applyFill="1" applyBorder="1" applyAlignment="1">
      <alignment horizontal="center" vertical="top" wrapText="1"/>
    </xf>
    <xf numFmtId="164" fontId="1" fillId="0" borderId="20" xfId="0" applyNumberFormat="1" applyFont="1" applyFill="1" applyBorder="1" applyAlignment="1">
      <alignment horizontal="center" vertical="top" wrapText="1"/>
    </xf>
    <xf numFmtId="166" fontId="1" fillId="0" borderId="20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166" fontId="8" fillId="0" borderId="3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vertical="center" wrapText="1"/>
    </xf>
    <xf numFmtId="164" fontId="1" fillId="0" borderId="20" xfId="0" applyNumberFormat="1" applyFont="1" applyBorder="1" applyAlignment="1">
      <alignment horizontal="center" vertical="center" wrapText="1"/>
    </xf>
    <xf numFmtId="166" fontId="1" fillId="0" borderId="20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0" fontId="30" fillId="3" borderId="3" xfId="0" applyFont="1" applyFill="1" applyBorder="1" applyAlignment="1">
      <alignment vertical="top" wrapText="1"/>
    </xf>
    <xf numFmtId="49" fontId="30" fillId="3" borderId="3" xfId="0" applyNumberFormat="1" applyFont="1" applyFill="1" applyBorder="1" applyAlignment="1">
      <alignment horizontal="center" vertical="top" wrapText="1"/>
    </xf>
    <xf numFmtId="164" fontId="30" fillId="3" borderId="20" xfId="0" applyNumberFormat="1" applyFont="1" applyFill="1" applyBorder="1" applyAlignment="1">
      <alignment horizontal="center" vertical="top" wrapText="1"/>
    </xf>
    <xf numFmtId="166" fontId="30" fillId="3" borderId="20" xfId="0" applyNumberFormat="1" applyFont="1" applyFill="1" applyBorder="1" applyAlignment="1">
      <alignment horizontal="center" vertical="top" wrapText="1"/>
    </xf>
    <xf numFmtId="166" fontId="30" fillId="3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166" fontId="8" fillId="0" borderId="2" xfId="0" applyNumberFormat="1" applyFont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166" fontId="1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49" fontId="8" fillId="0" borderId="0" xfId="0" applyNumberFormat="1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164" fontId="8" fillId="0" borderId="20" xfId="0" applyNumberFormat="1" applyFont="1" applyFill="1" applyBorder="1" applyAlignment="1">
      <alignment horizontal="center" vertical="top" wrapText="1"/>
    </xf>
    <xf numFmtId="166" fontId="8" fillId="0" borderId="20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right"/>
    </xf>
    <xf numFmtId="0" fontId="17" fillId="0" borderId="0" xfId="0" applyFont="1" applyFill="1" applyAlignment="1">
      <alignment horizontal="right"/>
    </xf>
    <xf numFmtId="0" fontId="23" fillId="0" borderId="0" xfId="0" applyFont="1" applyFill="1" applyBorder="1" applyAlignment="1">
      <alignment vertical="top"/>
    </xf>
    <xf numFmtId="49" fontId="23" fillId="0" borderId="0" xfId="0" applyNumberFormat="1" applyFont="1" applyFill="1" applyBorder="1" applyAlignment="1">
      <alignment horizontal="right" wrapText="1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49" fontId="22" fillId="0" borderId="0" xfId="0" applyNumberFormat="1" applyFont="1" applyFill="1" applyBorder="1"/>
    <xf numFmtId="164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left" vertical="top" wrapText="1"/>
    </xf>
    <xf numFmtId="0" fontId="33" fillId="3" borderId="0" xfId="0" applyFont="1" applyFill="1" applyAlignment="1">
      <alignment horizontal="left"/>
    </xf>
    <xf numFmtId="0" fontId="5" fillId="3" borderId="3" xfId="0" applyFont="1" applyFill="1" applyBorder="1" applyAlignment="1">
      <alignment horizontal="center" vertical="top" wrapText="1"/>
    </xf>
    <xf numFmtId="0" fontId="34" fillId="3" borderId="9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vertical="top" wrapText="1"/>
    </xf>
    <xf numFmtId="49" fontId="4" fillId="3" borderId="3" xfId="0" applyNumberFormat="1" applyFont="1" applyFill="1" applyBorder="1" applyAlignment="1">
      <alignment horizontal="center" vertical="top" wrapText="1"/>
    </xf>
    <xf numFmtId="49" fontId="31" fillId="3" borderId="3" xfId="0" applyNumberFormat="1" applyFont="1" applyFill="1" applyBorder="1" applyAlignment="1">
      <alignment horizontal="center" vertical="top" wrapText="1"/>
    </xf>
    <xf numFmtId="0" fontId="18" fillId="3" borderId="3" xfId="0" applyFont="1" applyFill="1" applyBorder="1" applyAlignment="1">
      <alignment horizontal="left" vertical="center" wrapText="1"/>
    </xf>
    <xf numFmtId="49" fontId="30" fillId="3" borderId="3" xfId="0" applyNumberFormat="1" applyFont="1" applyFill="1" applyBorder="1" applyAlignment="1">
      <alignment horizontal="center" vertical="center" wrapText="1"/>
    </xf>
    <xf numFmtId="164" fontId="30" fillId="3" borderId="20" xfId="0" applyNumberFormat="1" applyFont="1" applyFill="1" applyBorder="1" applyAlignment="1">
      <alignment horizontal="center" vertical="center" wrapText="1"/>
    </xf>
    <xf numFmtId="167" fontId="30" fillId="3" borderId="20" xfId="0" applyNumberFormat="1" applyFont="1" applyFill="1" applyBorder="1" applyAlignment="1">
      <alignment horizontal="center" vertical="top" wrapText="1"/>
    </xf>
    <xf numFmtId="167" fontId="30" fillId="3" borderId="3" xfId="0" applyNumberFormat="1" applyFont="1" applyFill="1" applyBorder="1" applyAlignment="1">
      <alignment horizontal="center" vertical="top" wrapText="1"/>
    </xf>
    <xf numFmtId="49" fontId="30" fillId="3" borderId="3" xfId="0" applyNumberFormat="1" applyFont="1" applyFill="1" applyBorder="1" applyAlignment="1">
      <alignment horizontal="justify" vertical="top" wrapText="1"/>
    </xf>
    <xf numFmtId="0" fontId="35" fillId="3" borderId="3" xfId="0" applyFont="1" applyFill="1" applyBorder="1" applyAlignment="1">
      <alignment wrapText="1"/>
    </xf>
    <xf numFmtId="49" fontId="36" fillId="3" borderId="3" xfId="0" applyNumberFormat="1" applyFont="1" applyFill="1" applyBorder="1" applyAlignment="1">
      <alignment horizontal="center" vertical="center" wrapText="1"/>
    </xf>
    <xf numFmtId="49" fontId="29" fillId="3" borderId="3" xfId="0" applyNumberFormat="1" applyFont="1" applyFill="1" applyBorder="1" applyAlignment="1">
      <alignment horizontal="justify" vertical="top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27" fillId="3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vertical="center" wrapText="1"/>
    </xf>
    <xf numFmtId="164" fontId="5" fillId="3" borderId="20" xfId="0" applyNumberFormat="1" applyFont="1" applyFill="1" applyBorder="1" applyAlignment="1">
      <alignment horizontal="center" vertical="center" wrapText="1"/>
    </xf>
    <xf numFmtId="166" fontId="5" fillId="3" borderId="20" xfId="0" applyNumberFormat="1" applyFont="1" applyFill="1" applyBorder="1" applyAlignment="1">
      <alignment horizontal="center" vertical="center" wrapText="1"/>
    </xf>
    <xf numFmtId="166" fontId="5" fillId="3" borderId="3" xfId="0" applyNumberFormat="1" applyFont="1" applyFill="1" applyBorder="1" applyAlignment="1">
      <alignment horizontal="center" vertical="center" wrapText="1"/>
    </xf>
    <xf numFmtId="166" fontId="1" fillId="5" borderId="20" xfId="0" applyNumberFormat="1" applyFont="1" applyFill="1" applyBorder="1" applyAlignment="1">
      <alignment horizontal="center" vertical="center" wrapText="1"/>
    </xf>
    <xf numFmtId="166" fontId="1" fillId="5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 vertical="center" wrapText="1"/>
    </xf>
    <xf numFmtId="166" fontId="8" fillId="0" borderId="20" xfId="0" applyNumberFormat="1" applyFont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center" vertical="center" wrapText="1"/>
    </xf>
    <xf numFmtId="164" fontId="1" fillId="2" borderId="20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vertical="center" wrapText="1"/>
    </xf>
    <xf numFmtId="0" fontId="8" fillId="0" borderId="3" xfId="0" applyNumberFormat="1" applyFont="1" applyBorder="1" applyAlignment="1">
      <alignment horizontal="center" vertical="center" wrapText="1"/>
    </xf>
    <xf numFmtId="164" fontId="1" fillId="4" borderId="20" xfId="0" applyNumberFormat="1" applyFont="1" applyFill="1" applyBorder="1" applyAlignment="1">
      <alignment horizontal="center" vertical="center" wrapText="1"/>
    </xf>
    <xf numFmtId="166" fontId="1" fillId="4" borderId="20" xfId="0" applyNumberFormat="1" applyFont="1" applyFill="1" applyBorder="1" applyAlignment="1">
      <alignment horizontal="center" vertical="center" wrapText="1"/>
    </xf>
    <xf numFmtId="166" fontId="1" fillId="4" borderId="3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 wrapText="1"/>
    </xf>
    <xf numFmtId="2" fontId="0" fillId="0" borderId="3" xfId="0" applyNumberFormat="1" applyBorder="1"/>
    <xf numFmtId="167" fontId="4" fillId="0" borderId="8" xfId="0" applyNumberFormat="1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164" fontId="8" fillId="0" borderId="20" xfId="0" applyNumberFormat="1" applyFont="1" applyFill="1" applyBorder="1" applyAlignment="1">
      <alignment horizontal="center" vertical="center" wrapText="1"/>
    </xf>
    <xf numFmtId="166" fontId="8" fillId="0" borderId="20" xfId="0" applyNumberFormat="1" applyFont="1" applyFill="1" applyBorder="1" applyAlignment="1">
      <alignment horizontal="center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164" fontId="5" fillId="0" borderId="20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164" fontId="5" fillId="0" borderId="20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6" fontId="5" fillId="0" borderId="20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164" fontId="8" fillId="0" borderId="3" xfId="0" applyNumberFormat="1" applyFont="1" applyBorder="1" applyAlignment="1">
      <alignment horizontal="center" vertical="center" wrapText="1"/>
    </xf>
    <xf numFmtId="168" fontId="8" fillId="0" borderId="20" xfId="0" applyNumberFormat="1" applyFont="1" applyBorder="1" applyAlignment="1">
      <alignment horizontal="center" vertical="top" wrapText="1"/>
    </xf>
    <xf numFmtId="0" fontId="29" fillId="0" borderId="3" xfId="0" applyFont="1" applyBorder="1" applyAlignment="1">
      <alignment horizontal="justify" vertical="top" wrapText="1"/>
    </xf>
    <xf numFmtId="49" fontId="21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3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0" fontId="33" fillId="2" borderId="9" xfId="0" applyFont="1" applyFill="1" applyBorder="1" applyAlignment="1">
      <alignment horizontal="center" vertical="center" wrapText="1"/>
    </xf>
    <xf numFmtId="165" fontId="1" fillId="0" borderId="8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164" fontId="20" fillId="0" borderId="3" xfId="0" applyNumberFormat="1" applyFont="1" applyBorder="1" applyAlignment="1">
      <alignment horizontal="center" vertical="top" wrapText="1"/>
    </xf>
    <xf numFmtId="0" fontId="30" fillId="0" borderId="3" xfId="0" applyFont="1" applyFill="1" applyBorder="1" applyAlignment="1">
      <alignment vertical="top" wrapText="1"/>
    </xf>
    <xf numFmtId="0" fontId="20" fillId="0" borderId="3" xfId="0" applyFont="1" applyFill="1" applyBorder="1" applyAlignment="1">
      <alignment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164" fontId="20" fillId="0" borderId="20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horizontal="left" vertical="top" wrapText="1"/>
    </xf>
    <xf numFmtId="166" fontId="20" fillId="0" borderId="3" xfId="0" applyNumberFormat="1" applyFont="1" applyFill="1" applyBorder="1" applyAlignment="1">
      <alignment horizontal="center" vertical="top" wrapText="1"/>
    </xf>
    <xf numFmtId="164" fontId="20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horizontal="center" vertical="center" wrapText="1"/>
    </xf>
    <xf numFmtId="164" fontId="30" fillId="0" borderId="20" xfId="0" applyNumberFormat="1" applyFont="1" applyFill="1" applyBorder="1" applyAlignment="1">
      <alignment horizontal="center" vertical="center" wrapText="1"/>
    </xf>
    <xf numFmtId="164" fontId="30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27" fillId="0" borderId="3" xfId="0" applyNumberFormat="1" applyFont="1" applyBorder="1" applyAlignment="1">
      <alignment horizontal="center" vertical="center" wrapText="1"/>
    </xf>
    <xf numFmtId="164" fontId="27" fillId="0" borderId="20" xfId="0" applyNumberFormat="1" applyFont="1" applyBorder="1" applyAlignment="1">
      <alignment horizontal="center" vertical="center" wrapText="1"/>
    </xf>
    <xf numFmtId="166" fontId="27" fillId="0" borderId="20" xfId="0" applyNumberFormat="1" applyFont="1" applyBorder="1" applyAlignment="1">
      <alignment horizontal="center" vertical="center" wrapText="1"/>
    </xf>
    <xf numFmtId="166" fontId="27" fillId="0" borderId="3" xfId="0" applyNumberFormat="1" applyFont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164" fontId="27" fillId="0" borderId="20" xfId="0" applyNumberFormat="1" applyFont="1" applyFill="1" applyBorder="1" applyAlignment="1">
      <alignment horizontal="center" vertical="center" wrapText="1"/>
    </xf>
    <xf numFmtId="166" fontId="27" fillId="0" borderId="20" xfId="0" applyNumberFormat="1" applyFont="1" applyFill="1" applyBorder="1" applyAlignment="1">
      <alignment horizontal="center" vertical="center" wrapText="1"/>
    </xf>
    <xf numFmtId="166" fontId="27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30" fillId="3" borderId="3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top" wrapText="1"/>
    </xf>
    <xf numFmtId="2" fontId="10" fillId="0" borderId="0" xfId="0" applyNumberFormat="1" applyFont="1" applyBorder="1" applyAlignment="1">
      <alignment horizontal="left" vertical="top" wrapText="1"/>
    </xf>
    <xf numFmtId="2" fontId="16" fillId="0" borderId="0" xfId="0" applyNumberFormat="1" applyFont="1" applyBorder="1" applyAlignment="1">
      <alignment horizontal="left" vertical="center"/>
    </xf>
    <xf numFmtId="2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left"/>
    </xf>
    <xf numFmtId="0" fontId="12" fillId="0" borderId="25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167" fontId="11" fillId="0" borderId="8" xfId="0" applyNumberFormat="1" applyFont="1" applyBorder="1" applyAlignment="1">
      <alignment horizontal="center" vertical="top" wrapText="1"/>
    </xf>
    <xf numFmtId="49" fontId="8" fillId="0" borderId="26" xfId="0" applyNumberFormat="1" applyFont="1" applyBorder="1" applyAlignment="1">
      <alignment horizontal="center" vertical="top" wrapText="1"/>
    </xf>
    <xf numFmtId="167" fontId="10" fillId="0" borderId="8" xfId="0" applyNumberFormat="1" applyFont="1" applyBorder="1" applyAlignment="1">
      <alignment horizontal="center" vertical="top" wrapText="1"/>
    </xf>
    <xf numFmtId="49" fontId="1" fillId="0" borderId="26" xfId="0" applyNumberFormat="1" applyFont="1" applyBorder="1" applyAlignment="1">
      <alignment horizontal="center" vertical="center" wrapText="1"/>
    </xf>
    <xf numFmtId="167" fontId="11" fillId="0" borderId="8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167" fontId="27" fillId="0" borderId="8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top" wrapText="1"/>
    </xf>
    <xf numFmtId="49" fontId="8" fillId="0" borderId="23" xfId="0" applyNumberFormat="1" applyFont="1" applyBorder="1" applyAlignment="1">
      <alignment horizontal="center" vertical="top" wrapText="1"/>
    </xf>
    <xf numFmtId="0" fontId="0" fillId="0" borderId="0" xfId="0"/>
    <xf numFmtId="0" fontId="38" fillId="6" borderId="3" xfId="0" applyFont="1" applyFill="1" applyBorder="1" applyAlignment="1">
      <alignment vertical="top" wrapText="1"/>
    </xf>
    <xf numFmtId="0" fontId="39" fillId="0" borderId="25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justify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center" vertical="top" wrapText="1"/>
    </xf>
    <xf numFmtId="49" fontId="1" fillId="4" borderId="16" xfId="0" applyNumberFormat="1" applyFont="1" applyFill="1" applyBorder="1" applyAlignment="1">
      <alignment horizontal="center" vertical="top" wrapText="1"/>
    </xf>
    <xf numFmtId="164" fontId="1" fillId="4" borderId="3" xfId="0" applyNumberFormat="1" applyFont="1" applyFill="1" applyBorder="1" applyAlignment="1">
      <alignment horizontal="center" vertical="top" wrapText="1"/>
    </xf>
    <xf numFmtId="49" fontId="1" fillId="4" borderId="3" xfId="0" applyNumberFormat="1" applyFont="1" applyFill="1" applyBorder="1" applyAlignment="1">
      <alignment vertical="center" wrapText="1"/>
    </xf>
    <xf numFmtId="0" fontId="29" fillId="4" borderId="3" xfId="0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167" fontId="4" fillId="3" borderId="3" xfId="0" applyNumberFormat="1" applyFont="1" applyFill="1" applyBorder="1" applyAlignment="1">
      <alignment horizontal="center" vertical="top" wrapText="1"/>
    </xf>
    <xf numFmtId="0" fontId="30" fillId="7" borderId="20" xfId="0" applyFont="1" applyFill="1" applyBorder="1" applyAlignment="1">
      <alignment horizontal="left" vertical="center" wrapText="1"/>
    </xf>
    <xf numFmtId="49" fontId="30" fillId="7" borderId="3" xfId="0" applyNumberFormat="1" applyFont="1" applyFill="1" applyBorder="1" applyAlignment="1">
      <alignment horizontal="center" vertical="top" wrapText="1"/>
    </xf>
    <xf numFmtId="167" fontId="30" fillId="7" borderId="20" xfId="0" applyNumberFormat="1" applyFont="1" applyFill="1" applyBorder="1" applyAlignment="1">
      <alignment horizontal="center" vertical="top" wrapText="1"/>
    </xf>
    <xf numFmtId="0" fontId="11" fillId="5" borderId="3" xfId="0" applyFont="1" applyFill="1" applyBorder="1" applyAlignment="1">
      <alignment vertical="top" wrapText="1"/>
    </xf>
    <xf numFmtId="0" fontId="1" fillId="7" borderId="3" xfId="0" applyFont="1" applyFill="1" applyBorder="1" applyAlignment="1">
      <alignment vertical="top" wrapText="1"/>
    </xf>
    <xf numFmtId="49" fontId="4" fillId="7" borderId="3" xfId="0" applyNumberFormat="1" applyFont="1" applyFill="1" applyBorder="1" applyAlignment="1">
      <alignment horizontal="center" vertical="center" wrapText="1"/>
    </xf>
    <xf numFmtId="49" fontId="1" fillId="7" borderId="3" xfId="0" applyNumberFormat="1" applyFont="1" applyFill="1" applyBorder="1" applyAlignment="1">
      <alignment horizontal="center" vertical="top" wrapText="1"/>
    </xf>
    <xf numFmtId="49" fontId="1" fillId="7" borderId="16" xfId="0" applyNumberFormat="1" applyFont="1" applyFill="1" applyBorder="1" applyAlignment="1">
      <alignment horizontal="center" vertical="top" wrapText="1"/>
    </xf>
    <xf numFmtId="164" fontId="1" fillId="7" borderId="17" xfId="0" applyNumberFormat="1" applyFont="1" applyFill="1" applyBorder="1" applyAlignment="1">
      <alignment horizontal="center" vertical="top" wrapText="1"/>
    </xf>
    <xf numFmtId="0" fontId="12" fillId="7" borderId="3" xfId="0" applyFont="1" applyFill="1" applyBorder="1" applyAlignment="1">
      <alignment vertical="top" wrapText="1"/>
    </xf>
    <xf numFmtId="49" fontId="1" fillId="7" borderId="3" xfId="0" applyNumberFormat="1" applyFont="1" applyFill="1" applyBorder="1" applyAlignment="1">
      <alignment horizontal="center" vertical="center" wrapText="1"/>
    </xf>
    <xf numFmtId="164" fontId="1" fillId="7" borderId="20" xfId="0" applyNumberFormat="1" applyFont="1" applyFill="1" applyBorder="1" applyAlignment="1">
      <alignment horizontal="center" vertical="center" wrapText="1"/>
    </xf>
    <xf numFmtId="166" fontId="1" fillId="7" borderId="20" xfId="0" applyNumberFormat="1" applyFont="1" applyFill="1" applyBorder="1" applyAlignment="1">
      <alignment horizontal="center" vertical="center" wrapText="1"/>
    </xf>
    <xf numFmtId="166" fontId="1" fillId="7" borderId="3" xfId="0" applyNumberFormat="1" applyFont="1" applyFill="1" applyBorder="1" applyAlignment="1">
      <alignment horizontal="center" vertical="center" wrapText="1"/>
    </xf>
    <xf numFmtId="0" fontId="29" fillId="7" borderId="3" xfId="0" applyFont="1" applyFill="1" applyBorder="1" applyAlignment="1">
      <alignment vertical="top" wrapText="1"/>
    </xf>
    <xf numFmtId="0" fontId="4" fillId="7" borderId="3" xfId="0" applyFont="1" applyFill="1" applyBorder="1" applyAlignment="1">
      <alignment vertical="top" wrapText="1"/>
    </xf>
    <xf numFmtId="164" fontId="4" fillId="7" borderId="20" xfId="0" applyNumberFormat="1" applyFont="1" applyFill="1" applyBorder="1" applyAlignment="1">
      <alignment horizontal="center" vertical="center" wrapText="1"/>
    </xf>
    <xf numFmtId="49" fontId="11" fillId="7" borderId="3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Border="1" applyAlignment="1">
      <alignment horizontal="center" vertical="center" wrapText="1"/>
    </xf>
    <xf numFmtId="165" fontId="10" fillId="0" borderId="19" xfId="0" applyNumberFormat="1" applyFont="1" applyBorder="1" applyAlignment="1">
      <alignment horizontal="center" vertical="center" wrapText="1"/>
    </xf>
    <xf numFmtId="165" fontId="30" fillId="3" borderId="10" xfId="0" applyNumberFormat="1" applyFont="1" applyFill="1" applyBorder="1" applyAlignment="1">
      <alignment horizontal="center" vertical="center" wrapText="1"/>
    </xf>
    <xf numFmtId="165" fontId="10" fillId="0" borderId="8" xfId="0" applyNumberFormat="1" applyFont="1" applyFill="1" applyBorder="1" applyAlignment="1">
      <alignment horizontal="center" vertical="center" wrapText="1"/>
    </xf>
    <xf numFmtId="165" fontId="30" fillId="3" borderId="3" xfId="0" applyNumberFormat="1" applyFont="1" applyFill="1" applyBorder="1" applyAlignment="1">
      <alignment horizontal="center" vertical="top" wrapText="1"/>
    </xf>
    <xf numFmtId="165" fontId="5" fillId="2" borderId="3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center" vertical="top" wrapText="1"/>
    </xf>
    <xf numFmtId="165" fontId="7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1" fillId="0" borderId="0" xfId="0" applyFont="1" applyAlignment="1">
      <alignment wrapText="1"/>
    </xf>
    <xf numFmtId="0" fontId="7" fillId="0" borderId="3" xfId="0" applyFont="1" applyBorder="1" applyAlignment="1">
      <alignment vertical="top" wrapText="1"/>
    </xf>
    <xf numFmtId="49" fontId="37" fillId="2" borderId="3" xfId="0" applyNumberFormat="1" applyFont="1" applyFill="1" applyBorder="1" applyAlignment="1">
      <alignment horizontal="center" vertical="center" wrapText="1"/>
    </xf>
    <xf numFmtId="49" fontId="20" fillId="2" borderId="3" xfId="0" applyNumberFormat="1" applyFont="1" applyFill="1" applyBorder="1" applyAlignment="1">
      <alignment vertical="center" wrapText="1"/>
    </xf>
    <xf numFmtId="49" fontId="20" fillId="2" borderId="3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justify" vertical="top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vertical="center" wrapText="1"/>
    </xf>
    <xf numFmtId="49" fontId="5" fillId="4" borderId="3" xfId="0" applyNumberFormat="1" applyFont="1" applyFill="1" applyBorder="1" applyAlignment="1">
      <alignment horizontal="center" vertical="center" wrapText="1"/>
    </xf>
    <xf numFmtId="164" fontId="5" fillId="4" borderId="20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164" fontId="1" fillId="2" borderId="20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justify" vertical="top" wrapText="1"/>
    </xf>
    <xf numFmtId="166" fontId="5" fillId="4" borderId="20" xfId="0" applyNumberFormat="1" applyFont="1" applyFill="1" applyBorder="1" applyAlignment="1">
      <alignment horizontal="center" vertical="center" wrapText="1"/>
    </xf>
    <xf numFmtId="166" fontId="5" fillId="4" borderId="3" xfId="0" applyNumberFormat="1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 wrapText="1"/>
    </xf>
    <xf numFmtId="49" fontId="20" fillId="2" borderId="3" xfId="0" applyNumberFormat="1" applyFont="1" applyFill="1" applyBorder="1" applyAlignment="1">
      <alignment horizontal="center" vertical="top" wrapText="1"/>
    </xf>
    <xf numFmtId="164" fontId="20" fillId="2" borderId="20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center" wrapText="1"/>
    </xf>
    <xf numFmtId="166" fontId="1" fillId="2" borderId="20" xfId="0" applyNumberFormat="1" applyFont="1" applyFill="1" applyBorder="1" applyAlignment="1">
      <alignment horizontal="center" vertical="center" wrapText="1"/>
    </xf>
    <xf numFmtId="166" fontId="1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7" fontId="5" fillId="3" borderId="20" xfId="0" applyNumberFormat="1" applyFont="1" applyFill="1" applyBorder="1" applyAlignment="1">
      <alignment horizontal="center" vertical="top" wrapText="1"/>
    </xf>
    <xf numFmtId="167" fontId="1" fillId="0" borderId="20" xfId="0" applyNumberFormat="1" applyFont="1" applyFill="1" applyBorder="1" applyAlignment="1">
      <alignment horizontal="center" vertical="top" wrapText="1"/>
    </xf>
    <xf numFmtId="167" fontId="8" fillId="0" borderId="20" xfId="0" applyNumberFormat="1" applyFont="1" applyBorder="1" applyAlignment="1">
      <alignment horizontal="center" vertical="top" wrapText="1"/>
    </xf>
    <xf numFmtId="0" fontId="29" fillId="0" borderId="27" xfId="0" applyFont="1" applyBorder="1" applyAlignment="1">
      <alignment vertical="top" wrapText="1"/>
    </xf>
    <xf numFmtId="49" fontId="8" fillId="0" borderId="28" xfId="0" applyNumberFormat="1" applyFont="1" applyBorder="1" applyAlignment="1">
      <alignment horizontal="center" vertical="top" wrapText="1"/>
    </xf>
    <xf numFmtId="49" fontId="8" fillId="0" borderId="25" xfId="0" applyNumberFormat="1" applyFont="1" applyBorder="1" applyAlignment="1">
      <alignment horizontal="center" vertical="top" wrapText="1"/>
    </xf>
    <xf numFmtId="164" fontId="8" fillId="0" borderId="23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justify" vertical="top" wrapText="1"/>
    </xf>
    <xf numFmtId="49" fontId="13" fillId="0" borderId="25" xfId="0" applyNumberFormat="1" applyFont="1" applyBorder="1" applyAlignment="1">
      <alignment horizontal="center" vertical="center"/>
    </xf>
    <xf numFmtId="0" fontId="8" fillId="0" borderId="26" xfId="0" applyNumberFormat="1" applyFont="1" applyBorder="1" applyAlignment="1">
      <alignment horizontal="center" vertical="top" wrapText="1"/>
    </xf>
    <xf numFmtId="164" fontId="10" fillId="0" borderId="26" xfId="0" applyNumberFormat="1" applyFont="1" applyBorder="1" applyAlignment="1">
      <alignment horizontal="center" vertical="top" wrapText="1"/>
    </xf>
    <xf numFmtId="49" fontId="14" fillId="0" borderId="25" xfId="0" applyNumberFormat="1" applyFont="1" applyBorder="1" applyAlignment="1">
      <alignment horizontal="center" vertical="center"/>
    </xf>
    <xf numFmtId="49" fontId="14" fillId="0" borderId="26" xfId="0" applyNumberFormat="1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 wrapText="1"/>
    </xf>
    <xf numFmtId="164" fontId="10" fillId="0" borderId="2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top" wrapText="1"/>
    </xf>
    <xf numFmtId="0" fontId="7" fillId="0" borderId="29" xfId="0" applyFont="1" applyBorder="1" applyAlignment="1">
      <alignment horizontal="justify" vertical="top" wrapText="1"/>
    </xf>
    <xf numFmtId="49" fontId="42" fillId="0" borderId="3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8" fillId="0" borderId="30" xfId="0" applyNumberFormat="1" applyFont="1" applyBorder="1" applyAlignment="1">
      <alignment horizontal="center" vertical="top" wrapText="1"/>
    </xf>
    <xf numFmtId="0" fontId="8" fillId="0" borderId="30" xfId="0" applyNumberFormat="1" applyFont="1" applyBorder="1" applyAlignment="1">
      <alignment horizontal="center" vertical="top" wrapText="1"/>
    </xf>
    <xf numFmtId="49" fontId="1" fillId="0" borderId="29" xfId="0" applyNumberFormat="1" applyFont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top" wrapText="1"/>
    </xf>
    <xf numFmtId="0" fontId="29" fillId="0" borderId="31" xfId="0" applyFont="1" applyBorder="1" applyAlignment="1">
      <alignment vertical="top" wrapText="1"/>
    </xf>
    <xf numFmtId="0" fontId="7" fillId="0" borderId="29" xfId="0" applyFont="1" applyBorder="1" applyAlignment="1">
      <alignment vertical="top" wrapText="1"/>
    </xf>
    <xf numFmtId="164" fontId="8" fillId="0" borderId="23" xfId="0" applyNumberFormat="1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7" fontId="10" fillId="0" borderId="8" xfId="0" applyNumberFormat="1" applyFont="1" applyBorder="1" applyAlignment="1">
      <alignment horizontal="center" vertical="center" wrapText="1"/>
    </xf>
    <xf numFmtId="167" fontId="1" fillId="0" borderId="8" xfId="0" applyNumberFormat="1" applyFont="1" applyBorder="1" applyAlignment="1">
      <alignment horizontal="center" vertical="center" wrapText="1"/>
    </xf>
    <xf numFmtId="167" fontId="1" fillId="0" borderId="8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49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6" fontId="8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164" fontId="11" fillId="0" borderId="21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164" fontId="8" fillId="0" borderId="21" xfId="0" applyNumberFormat="1" applyFont="1" applyBorder="1" applyAlignment="1">
      <alignment horizontal="center" vertical="center" wrapText="1"/>
    </xf>
    <xf numFmtId="164" fontId="8" fillId="0" borderId="2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66" fontId="5" fillId="0" borderId="21" xfId="0" applyNumberFormat="1" applyFont="1" applyFill="1" applyBorder="1" applyAlignment="1">
      <alignment horizontal="center" vertical="center" wrapText="1"/>
    </xf>
    <xf numFmtId="166" fontId="5" fillId="0" borderId="22" xfId="0" applyNumberFormat="1" applyFont="1" applyFill="1" applyBorder="1" applyAlignment="1">
      <alignment horizontal="center" vertical="center" wrapText="1"/>
    </xf>
    <xf numFmtId="166" fontId="8" fillId="0" borderId="21" xfId="0" applyNumberFormat="1" applyFont="1" applyBorder="1" applyAlignment="1">
      <alignment horizontal="center" vertical="center" wrapText="1"/>
    </xf>
    <xf numFmtId="166" fontId="8" fillId="0" borderId="22" xfId="0" applyNumberFormat="1" applyFont="1" applyBorder="1" applyAlignment="1">
      <alignment horizontal="center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164" fontId="5" fillId="0" borderId="22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166" fontId="5" fillId="0" borderId="7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166" fontId="8" fillId="0" borderId="7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49" fontId="8" fillId="0" borderId="0" xfId="0" applyNumberFormat="1" applyFont="1" applyBorder="1" applyAlignment="1">
      <alignment horizontal="left" vertical="top" wrapText="1"/>
    </xf>
    <xf numFmtId="0" fontId="11" fillId="0" borderId="2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5" fillId="0" borderId="3" xfId="0" applyFont="1" applyBorder="1" applyAlignment="1">
      <alignment vertical="center" wrapText="1"/>
    </xf>
    <xf numFmtId="0" fontId="43" fillId="0" borderId="3" xfId="0" applyFont="1" applyBorder="1" applyAlignment="1">
      <alignment vertical="center" wrapText="1"/>
    </xf>
    <xf numFmtId="0" fontId="43" fillId="0" borderId="3" xfId="0" applyFont="1" applyBorder="1" applyAlignment="1">
      <alignment horizontal="justify" vertical="center" wrapText="1"/>
    </xf>
    <xf numFmtId="0" fontId="43" fillId="0" borderId="0" xfId="0" applyFont="1" applyBorder="1" applyAlignment="1">
      <alignment horizontal="justify" vertical="center" wrapText="1"/>
    </xf>
    <xf numFmtId="0" fontId="43" fillId="0" borderId="0" xfId="0" applyFont="1" applyBorder="1" applyAlignment="1">
      <alignment horizontal="justify" vertical="center" wrapText="1"/>
    </xf>
    <xf numFmtId="0" fontId="46" fillId="0" borderId="0" xfId="0" applyFont="1" applyBorder="1" applyAlignment="1">
      <alignment horizontal="justify" vertical="center" wrapText="1"/>
    </xf>
    <xf numFmtId="0" fontId="38" fillId="0" borderId="0" xfId="0" applyFont="1" applyAlignment="1">
      <alignment horizontal="right" vertical="center"/>
    </xf>
    <xf numFmtId="0" fontId="44" fillId="0" borderId="0" xfId="0" applyFont="1"/>
    <xf numFmtId="0" fontId="44" fillId="0" borderId="0" xfId="0" applyFont="1" applyAlignment="1">
      <alignment horizontal="left" vertical="center"/>
    </xf>
    <xf numFmtId="0" fontId="44" fillId="0" borderId="3" xfId="0" applyFont="1" applyBorder="1" applyAlignment="1">
      <alignment vertical="center" wrapText="1"/>
    </xf>
    <xf numFmtId="0" fontId="45" fillId="0" borderId="3" xfId="0" applyFont="1" applyBorder="1" applyAlignment="1">
      <alignment horizontal="justify" vertical="center"/>
    </xf>
    <xf numFmtId="0" fontId="43" fillId="0" borderId="3" xfId="0" applyFont="1" applyBorder="1" applyAlignment="1">
      <alignment horizontal="justify" vertical="center"/>
    </xf>
    <xf numFmtId="0" fontId="43" fillId="0" borderId="3" xfId="0" applyFont="1" applyBorder="1" applyAlignment="1">
      <alignment horizontal="center" vertical="center" wrapText="1"/>
    </xf>
    <xf numFmtId="0" fontId="46" fillId="0" borderId="3" xfId="0" applyFont="1" applyBorder="1" applyAlignment="1">
      <alignment horizontal="center" wrapText="1"/>
    </xf>
    <xf numFmtId="0" fontId="43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2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6"/>
  <sheetViews>
    <sheetView view="pageBreakPreview" topLeftCell="A36" zoomScale="90" zoomScaleNormal="100" zoomScaleSheetLayoutView="90" workbookViewId="0">
      <selection activeCell="A74" sqref="A74"/>
    </sheetView>
  </sheetViews>
  <sheetFormatPr defaultRowHeight="15" x14ac:dyDescent="0.25"/>
  <cols>
    <col min="1" max="1" width="22.7109375" customWidth="1"/>
    <col min="2" max="2" width="66" customWidth="1"/>
    <col min="3" max="3" width="17" customWidth="1"/>
    <col min="4" max="4" width="14.28515625" customWidth="1"/>
    <col min="5" max="5" width="14.140625" customWidth="1"/>
    <col min="255" max="255" width="24" customWidth="1"/>
    <col min="256" max="256" width="82.5703125" customWidth="1"/>
    <col min="257" max="257" width="12.5703125" customWidth="1"/>
    <col min="258" max="258" width="15.85546875" customWidth="1"/>
    <col min="259" max="259" width="11.5703125" customWidth="1"/>
    <col min="260" max="260" width="7" customWidth="1"/>
    <col min="511" max="511" width="24" customWidth="1"/>
    <col min="512" max="512" width="82.5703125" customWidth="1"/>
    <col min="513" max="513" width="12.5703125" customWidth="1"/>
    <col min="514" max="514" width="15.85546875" customWidth="1"/>
    <col min="515" max="515" width="11.5703125" customWidth="1"/>
    <col min="516" max="516" width="7" customWidth="1"/>
    <col min="767" max="767" width="24" customWidth="1"/>
    <col min="768" max="768" width="82.5703125" customWidth="1"/>
    <col min="769" max="769" width="12.5703125" customWidth="1"/>
    <col min="770" max="770" width="15.85546875" customWidth="1"/>
    <col min="771" max="771" width="11.5703125" customWidth="1"/>
    <col min="772" max="772" width="7" customWidth="1"/>
    <col min="1023" max="1023" width="24" customWidth="1"/>
    <col min="1024" max="1024" width="82.5703125" customWidth="1"/>
    <col min="1025" max="1025" width="12.5703125" customWidth="1"/>
    <col min="1026" max="1026" width="15.85546875" customWidth="1"/>
    <col min="1027" max="1027" width="11.5703125" customWidth="1"/>
    <col min="1028" max="1028" width="7" customWidth="1"/>
    <col min="1279" max="1279" width="24" customWidth="1"/>
    <col min="1280" max="1280" width="82.5703125" customWidth="1"/>
    <col min="1281" max="1281" width="12.5703125" customWidth="1"/>
    <col min="1282" max="1282" width="15.85546875" customWidth="1"/>
    <col min="1283" max="1283" width="11.5703125" customWidth="1"/>
    <col min="1284" max="1284" width="7" customWidth="1"/>
    <col min="1535" max="1535" width="24" customWidth="1"/>
    <col min="1536" max="1536" width="82.5703125" customWidth="1"/>
    <col min="1537" max="1537" width="12.5703125" customWidth="1"/>
    <col min="1538" max="1538" width="15.85546875" customWidth="1"/>
    <col min="1539" max="1539" width="11.5703125" customWidth="1"/>
    <col min="1540" max="1540" width="7" customWidth="1"/>
    <col min="1791" max="1791" width="24" customWidth="1"/>
    <col min="1792" max="1792" width="82.5703125" customWidth="1"/>
    <col min="1793" max="1793" width="12.5703125" customWidth="1"/>
    <col min="1794" max="1794" width="15.85546875" customWidth="1"/>
    <col min="1795" max="1795" width="11.5703125" customWidth="1"/>
    <col min="1796" max="1796" width="7" customWidth="1"/>
    <col min="2047" max="2047" width="24" customWidth="1"/>
    <col min="2048" max="2048" width="82.5703125" customWidth="1"/>
    <col min="2049" max="2049" width="12.5703125" customWidth="1"/>
    <col min="2050" max="2050" width="15.85546875" customWidth="1"/>
    <col min="2051" max="2051" width="11.5703125" customWidth="1"/>
    <col min="2052" max="2052" width="7" customWidth="1"/>
    <col min="2303" max="2303" width="24" customWidth="1"/>
    <col min="2304" max="2304" width="82.5703125" customWidth="1"/>
    <col min="2305" max="2305" width="12.5703125" customWidth="1"/>
    <col min="2306" max="2306" width="15.85546875" customWidth="1"/>
    <col min="2307" max="2307" width="11.5703125" customWidth="1"/>
    <col min="2308" max="2308" width="7" customWidth="1"/>
    <col min="2559" max="2559" width="24" customWidth="1"/>
    <col min="2560" max="2560" width="82.5703125" customWidth="1"/>
    <col min="2561" max="2561" width="12.5703125" customWidth="1"/>
    <col min="2562" max="2562" width="15.85546875" customWidth="1"/>
    <col min="2563" max="2563" width="11.5703125" customWidth="1"/>
    <col min="2564" max="2564" width="7" customWidth="1"/>
    <col min="2815" max="2815" width="24" customWidth="1"/>
    <col min="2816" max="2816" width="82.5703125" customWidth="1"/>
    <col min="2817" max="2817" width="12.5703125" customWidth="1"/>
    <col min="2818" max="2818" width="15.85546875" customWidth="1"/>
    <col min="2819" max="2819" width="11.5703125" customWidth="1"/>
    <col min="2820" max="2820" width="7" customWidth="1"/>
    <col min="3071" max="3071" width="24" customWidth="1"/>
    <col min="3072" max="3072" width="82.5703125" customWidth="1"/>
    <col min="3073" max="3073" width="12.5703125" customWidth="1"/>
    <col min="3074" max="3074" width="15.85546875" customWidth="1"/>
    <col min="3075" max="3075" width="11.5703125" customWidth="1"/>
    <col min="3076" max="3076" width="7" customWidth="1"/>
    <col min="3327" max="3327" width="24" customWidth="1"/>
    <col min="3328" max="3328" width="82.5703125" customWidth="1"/>
    <col min="3329" max="3329" width="12.5703125" customWidth="1"/>
    <col min="3330" max="3330" width="15.85546875" customWidth="1"/>
    <col min="3331" max="3331" width="11.5703125" customWidth="1"/>
    <col min="3332" max="3332" width="7" customWidth="1"/>
    <col min="3583" max="3583" width="24" customWidth="1"/>
    <col min="3584" max="3584" width="82.5703125" customWidth="1"/>
    <col min="3585" max="3585" width="12.5703125" customWidth="1"/>
    <col min="3586" max="3586" width="15.85546875" customWidth="1"/>
    <col min="3587" max="3587" width="11.5703125" customWidth="1"/>
    <col min="3588" max="3588" width="7" customWidth="1"/>
    <col min="3839" max="3839" width="24" customWidth="1"/>
    <col min="3840" max="3840" width="82.5703125" customWidth="1"/>
    <col min="3841" max="3841" width="12.5703125" customWidth="1"/>
    <col min="3842" max="3842" width="15.85546875" customWidth="1"/>
    <col min="3843" max="3843" width="11.5703125" customWidth="1"/>
    <col min="3844" max="3844" width="7" customWidth="1"/>
    <col min="4095" max="4095" width="24" customWidth="1"/>
    <col min="4096" max="4096" width="82.5703125" customWidth="1"/>
    <col min="4097" max="4097" width="12.5703125" customWidth="1"/>
    <col min="4098" max="4098" width="15.85546875" customWidth="1"/>
    <col min="4099" max="4099" width="11.5703125" customWidth="1"/>
    <col min="4100" max="4100" width="7" customWidth="1"/>
    <col min="4351" max="4351" width="24" customWidth="1"/>
    <col min="4352" max="4352" width="82.5703125" customWidth="1"/>
    <col min="4353" max="4353" width="12.5703125" customWidth="1"/>
    <col min="4354" max="4354" width="15.85546875" customWidth="1"/>
    <col min="4355" max="4355" width="11.5703125" customWidth="1"/>
    <col min="4356" max="4356" width="7" customWidth="1"/>
    <col min="4607" max="4607" width="24" customWidth="1"/>
    <col min="4608" max="4608" width="82.5703125" customWidth="1"/>
    <col min="4609" max="4609" width="12.5703125" customWidth="1"/>
    <col min="4610" max="4610" width="15.85546875" customWidth="1"/>
    <col min="4611" max="4611" width="11.5703125" customWidth="1"/>
    <col min="4612" max="4612" width="7" customWidth="1"/>
    <col min="4863" max="4863" width="24" customWidth="1"/>
    <col min="4864" max="4864" width="82.5703125" customWidth="1"/>
    <col min="4865" max="4865" width="12.5703125" customWidth="1"/>
    <col min="4866" max="4866" width="15.85546875" customWidth="1"/>
    <col min="4867" max="4867" width="11.5703125" customWidth="1"/>
    <col min="4868" max="4868" width="7" customWidth="1"/>
    <col min="5119" max="5119" width="24" customWidth="1"/>
    <col min="5120" max="5120" width="82.5703125" customWidth="1"/>
    <col min="5121" max="5121" width="12.5703125" customWidth="1"/>
    <col min="5122" max="5122" width="15.85546875" customWidth="1"/>
    <col min="5123" max="5123" width="11.5703125" customWidth="1"/>
    <col min="5124" max="5124" width="7" customWidth="1"/>
    <col min="5375" max="5375" width="24" customWidth="1"/>
    <col min="5376" max="5376" width="82.5703125" customWidth="1"/>
    <col min="5377" max="5377" width="12.5703125" customWidth="1"/>
    <col min="5378" max="5378" width="15.85546875" customWidth="1"/>
    <col min="5379" max="5379" width="11.5703125" customWidth="1"/>
    <col min="5380" max="5380" width="7" customWidth="1"/>
    <col min="5631" max="5631" width="24" customWidth="1"/>
    <col min="5632" max="5632" width="82.5703125" customWidth="1"/>
    <col min="5633" max="5633" width="12.5703125" customWidth="1"/>
    <col min="5634" max="5634" width="15.85546875" customWidth="1"/>
    <col min="5635" max="5635" width="11.5703125" customWidth="1"/>
    <col min="5636" max="5636" width="7" customWidth="1"/>
    <col min="5887" max="5887" width="24" customWidth="1"/>
    <col min="5888" max="5888" width="82.5703125" customWidth="1"/>
    <col min="5889" max="5889" width="12.5703125" customWidth="1"/>
    <col min="5890" max="5890" width="15.85546875" customWidth="1"/>
    <col min="5891" max="5891" width="11.5703125" customWidth="1"/>
    <col min="5892" max="5892" width="7" customWidth="1"/>
    <col min="6143" max="6143" width="24" customWidth="1"/>
    <col min="6144" max="6144" width="82.5703125" customWidth="1"/>
    <col min="6145" max="6145" width="12.5703125" customWidth="1"/>
    <col min="6146" max="6146" width="15.85546875" customWidth="1"/>
    <col min="6147" max="6147" width="11.5703125" customWidth="1"/>
    <col min="6148" max="6148" width="7" customWidth="1"/>
    <col min="6399" max="6399" width="24" customWidth="1"/>
    <col min="6400" max="6400" width="82.5703125" customWidth="1"/>
    <col min="6401" max="6401" width="12.5703125" customWidth="1"/>
    <col min="6402" max="6402" width="15.85546875" customWidth="1"/>
    <col min="6403" max="6403" width="11.5703125" customWidth="1"/>
    <col min="6404" max="6404" width="7" customWidth="1"/>
    <col min="6655" max="6655" width="24" customWidth="1"/>
    <col min="6656" max="6656" width="82.5703125" customWidth="1"/>
    <col min="6657" max="6657" width="12.5703125" customWidth="1"/>
    <col min="6658" max="6658" width="15.85546875" customWidth="1"/>
    <col min="6659" max="6659" width="11.5703125" customWidth="1"/>
    <col min="6660" max="6660" width="7" customWidth="1"/>
    <col min="6911" max="6911" width="24" customWidth="1"/>
    <col min="6912" max="6912" width="82.5703125" customWidth="1"/>
    <col min="6913" max="6913" width="12.5703125" customWidth="1"/>
    <col min="6914" max="6914" width="15.85546875" customWidth="1"/>
    <col min="6915" max="6915" width="11.5703125" customWidth="1"/>
    <col min="6916" max="6916" width="7" customWidth="1"/>
    <col min="7167" max="7167" width="24" customWidth="1"/>
    <col min="7168" max="7168" width="82.5703125" customWidth="1"/>
    <col min="7169" max="7169" width="12.5703125" customWidth="1"/>
    <col min="7170" max="7170" width="15.85546875" customWidth="1"/>
    <col min="7171" max="7171" width="11.5703125" customWidth="1"/>
    <col min="7172" max="7172" width="7" customWidth="1"/>
    <col min="7423" max="7423" width="24" customWidth="1"/>
    <col min="7424" max="7424" width="82.5703125" customWidth="1"/>
    <col min="7425" max="7425" width="12.5703125" customWidth="1"/>
    <col min="7426" max="7426" width="15.85546875" customWidth="1"/>
    <col min="7427" max="7427" width="11.5703125" customWidth="1"/>
    <col min="7428" max="7428" width="7" customWidth="1"/>
    <col min="7679" max="7679" width="24" customWidth="1"/>
    <col min="7680" max="7680" width="82.5703125" customWidth="1"/>
    <col min="7681" max="7681" width="12.5703125" customWidth="1"/>
    <col min="7682" max="7682" width="15.85546875" customWidth="1"/>
    <col min="7683" max="7683" width="11.5703125" customWidth="1"/>
    <col min="7684" max="7684" width="7" customWidth="1"/>
    <col min="7935" max="7935" width="24" customWidth="1"/>
    <col min="7936" max="7936" width="82.5703125" customWidth="1"/>
    <col min="7937" max="7937" width="12.5703125" customWidth="1"/>
    <col min="7938" max="7938" width="15.85546875" customWidth="1"/>
    <col min="7939" max="7939" width="11.5703125" customWidth="1"/>
    <col min="7940" max="7940" width="7" customWidth="1"/>
    <col min="8191" max="8191" width="24" customWidth="1"/>
    <col min="8192" max="8192" width="82.5703125" customWidth="1"/>
    <col min="8193" max="8193" width="12.5703125" customWidth="1"/>
    <col min="8194" max="8194" width="15.85546875" customWidth="1"/>
    <col min="8195" max="8195" width="11.5703125" customWidth="1"/>
    <col min="8196" max="8196" width="7" customWidth="1"/>
    <col min="8447" max="8447" width="24" customWidth="1"/>
    <col min="8448" max="8448" width="82.5703125" customWidth="1"/>
    <col min="8449" max="8449" width="12.5703125" customWidth="1"/>
    <col min="8450" max="8450" width="15.85546875" customWidth="1"/>
    <col min="8451" max="8451" width="11.5703125" customWidth="1"/>
    <col min="8452" max="8452" width="7" customWidth="1"/>
    <col min="8703" max="8703" width="24" customWidth="1"/>
    <col min="8704" max="8704" width="82.5703125" customWidth="1"/>
    <col min="8705" max="8705" width="12.5703125" customWidth="1"/>
    <col min="8706" max="8706" width="15.85546875" customWidth="1"/>
    <col min="8707" max="8707" width="11.5703125" customWidth="1"/>
    <col min="8708" max="8708" width="7" customWidth="1"/>
    <col min="8959" max="8959" width="24" customWidth="1"/>
    <col min="8960" max="8960" width="82.5703125" customWidth="1"/>
    <col min="8961" max="8961" width="12.5703125" customWidth="1"/>
    <col min="8962" max="8962" width="15.85546875" customWidth="1"/>
    <col min="8963" max="8963" width="11.5703125" customWidth="1"/>
    <col min="8964" max="8964" width="7" customWidth="1"/>
    <col min="9215" max="9215" width="24" customWidth="1"/>
    <col min="9216" max="9216" width="82.5703125" customWidth="1"/>
    <col min="9217" max="9217" width="12.5703125" customWidth="1"/>
    <col min="9218" max="9218" width="15.85546875" customWidth="1"/>
    <col min="9219" max="9219" width="11.5703125" customWidth="1"/>
    <col min="9220" max="9220" width="7" customWidth="1"/>
    <col min="9471" max="9471" width="24" customWidth="1"/>
    <col min="9472" max="9472" width="82.5703125" customWidth="1"/>
    <col min="9473" max="9473" width="12.5703125" customWidth="1"/>
    <col min="9474" max="9474" width="15.85546875" customWidth="1"/>
    <col min="9475" max="9475" width="11.5703125" customWidth="1"/>
    <col min="9476" max="9476" width="7" customWidth="1"/>
    <col min="9727" max="9727" width="24" customWidth="1"/>
    <col min="9728" max="9728" width="82.5703125" customWidth="1"/>
    <col min="9729" max="9729" width="12.5703125" customWidth="1"/>
    <col min="9730" max="9730" width="15.85546875" customWidth="1"/>
    <col min="9731" max="9731" width="11.5703125" customWidth="1"/>
    <col min="9732" max="9732" width="7" customWidth="1"/>
    <col min="9983" max="9983" width="24" customWidth="1"/>
    <col min="9984" max="9984" width="82.5703125" customWidth="1"/>
    <col min="9985" max="9985" width="12.5703125" customWidth="1"/>
    <col min="9986" max="9986" width="15.85546875" customWidth="1"/>
    <col min="9987" max="9987" width="11.5703125" customWidth="1"/>
    <col min="9988" max="9988" width="7" customWidth="1"/>
    <col min="10239" max="10239" width="24" customWidth="1"/>
    <col min="10240" max="10240" width="82.5703125" customWidth="1"/>
    <col min="10241" max="10241" width="12.5703125" customWidth="1"/>
    <col min="10242" max="10242" width="15.85546875" customWidth="1"/>
    <col min="10243" max="10243" width="11.5703125" customWidth="1"/>
    <col min="10244" max="10244" width="7" customWidth="1"/>
    <col min="10495" max="10495" width="24" customWidth="1"/>
    <col min="10496" max="10496" width="82.5703125" customWidth="1"/>
    <col min="10497" max="10497" width="12.5703125" customWidth="1"/>
    <col min="10498" max="10498" width="15.85546875" customWidth="1"/>
    <col min="10499" max="10499" width="11.5703125" customWidth="1"/>
    <col min="10500" max="10500" width="7" customWidth="1"/>
    <col min="10751" max="10751" width="24" customWidth="1"/>
    <col min="10752" max="10752" width="82.5703125" customWidth="1"/>
    <col min="10753" max="10753" width="12.5703125" customWidth="1"/>
    <col min="10754" max="10754" width="15.85546875" customWidth="1"/>
    <col min="10755" max="10755" width="11.5703125" customWidth="1"/>
    <col min="10756" max="10756" width="7" customWidth="1"/>
    <col min="11007" max="11007" width="24" customWidth="1"/>
    <col min="11008" max="11008" width="82.5703125" customWidth="1"/>
    <col min="11009" max="11009" width="12.5703125" customWidth="1"/>
    <col min="11010" max="11010" width="15.85546875" customWidth="1"/>
    <col min="11011" max="11011" width="11.5703125" customWidth="1"/>
    <col min="11012" max="11012" width="7" customWidth="1"/>
    <col min="11263" max="11263" width="24" customWidth="1"/>
    <col min="11264" max="11264" width="82.5703125" customWidth="1"/>
    <col min="11265" max="11265" width="12.5703125" customWidth="1"/>
    <col min="11266" max="11266" width="15.85546875" customWidth="1"/>
    <col min="11267" max="11267" width="11.5703125" customWidth="1"/>
    <col min="11268" max="11268" width="7" customWidth="1"/>
    <col min="11519" max="11519" width="24" customWidth="1"/>
    <col min="11520" max="11520" width="82.5703125" customWidth="1"/>
    <col min="11521" max="11521" width="12.5703125" customWidth="1"/>
    <col min="11522" max="11522" width="15.85546875" customWidth="1"/>
    <col min="11523" max="11523" width="11.5703125" customWidth="1"/>
    <col min="11524" max="11524" width="7" customWidth="1"/>
    <col min="11775" max="11775" width="24" customWidth="1"/>
    <col min="11776" max="11776" width="82.5703125" customWidth="1"/>
    <col min="11777" max="11777" width="12.5703125" customWidth="1"/>
    <col min="11778" max="11778" width="15.85546875" customWidth="1"/>
    <col min="11779" max="11779" width="11.5703125" customWidth="1"/>
    <col min="11780" max="11780" width="7" customWidth="1"/>
    <col min="12031" max="12031" width="24" customWidth="1"/>
    <col min="12032" max="12032" width="82.5703125" customWidth="1"/>
    <col min="12033" max="12033" width="12.5703125" customWidth="1"/>
    <col min="12034" max="12034" width="15.85546875" customWidth="1"/>
    <col min="12035" max="12035" width="11.5703125" customWidth="1"/>
    <col min="12036" max="12036" width="7" customWidth="1"/>
    <col min="12287" max="12287" width="24" customWidth="1"/>
    <col min="12288" max="12288" width="82.5703125" customWidth="1"/>
    <col min="12289" max="12289" width="12.5703125" customWidth="1"/>
    <col min="12290" max="12290" width="15.85546875" customWidth="1"/>
    <col min="12291" max="12291" width="11.5703125" customWidth="1"/>
    <col min="12292" max="12292" width="7" customWidth="1"/>
    <col min="12543" max="12543" width="24" customWidth="1"/>
    <col min="12544" max="12544" width="82.5703125" customWidth="1"/>
    <col min="12545" max="12545" width="12.5703125" customWidth="1"/>
    <col min="12546" max="12546" width="15.85546875" customWidth="1"/>
    <col min="12547" max="12547" width="11.5703125" customWidth="1"/>
    <col min="12548" max="12548" width="7" customWidth="1"/>
    <col min="12799" max="12799" width="24" customWidth="1"/>
    <col min="12800" max="12800" width="82.5703125" customWidth="1"/>
    <col min="12801" max="12801" width="12.5703125" customWidth="1"/>
    <col min="12802" max="12802" width="15.85546875" customWidth="1"/>
    <col min="12803" max="12803" width="11.5703125" customWidth="1"/>
    <col min="12804" max="12804" width="7" customWidth="1"/>
    <col min="13055" max="13055" width="24" customWidth="1"/>
    <col min="13056" max="13056" width="82.5703125" customWidth="1"/>
    <col min="13057" max="13057" width="12.5703125" customWidth="1"/>
    <col min="13058" max="13058" width="15.85546875" customWidth="1"/>
    <col min="13059" max="13059" width="11.5703125" customWidth="1"/>
    <col min="13060" max="13060" width="7" customWidth="1"/>
    <col min="13311" max="13311" width="24" customWidth="1"/>
    <col min="13312" max="13312" width="82.5703125" customWidth="1"/>
    <col min="13313" max="13313" width="12.5703125" customWidth="1"/>
    <col min="13314" max="13314" width="15.85546875" customWidth="1"/>
    <col min="13315" max="13315" width="11.5703125" customWidth="1"/>
    <col min="13316" max="13316" width="7" customWidth="1"/>
    <col min="13567" max="13567" width="24" customWidth="1"/>
    <col min="13568" max="13568" width="82.5703125" customWidth="1"/>
    <col min="13569" max="13569" width="12.5703125" customWidth="1"/>
    <col min="13570" max="13570" width="15.85546875" customWidth="1"/>
    <col min="13571" max="13571" width="11.5703125" customWidth="1"/>
    <col min="13572" max="13572" width="7" customWidth="1"/>
    <col min="13823" max="13823" width="24" customWidth="1"/>
    <col min="13824" max="13824" width="82.5703125" customWidth="1"/>
    <col min="13825" max="13825" width="12.5703125" customWidth="1"/>
    <col min="13826" max="13826" width="15.85546875" customWidth="1"/>
    <col min="13827" max="13827" width="11.5703125" customWidth="1"/>
    <col min="13828" max="13828" width="7" customWidth="1"/>
    <col min="14079" max="14079" width="24" customWidth="1"/>
    <col min="14080" max="14080" width="82.5703125" customWidth="1"/>
    <col min="14081" max="14081" width="12.5703125" customWidth="1"/>
    <col min="14082" max="14082" width="15.85546875" customWidth="1"/>
    <col min="14083" max="14083" width="11.5703125" customWidth="1"/>
    <col min="14084" max="14084" width="7" customWidth="1"/>
    <col min="14335" max="14335" width="24" customWidth="1"/>
    <col min="14336" max="14336" width="82.5703125" customWidth="1"/>
    <col min="14337" max="14337" width="12.5703125" customWidth="1"/>
    <col min="14338" max="14338" width="15.85546875" customWidth="1"/>
    <col min="14339" max="14339" width="11.5703125" customWidth="1"/>
    <col min="14340" max="14340" width="7" customWidth="1"/>
    <col min="14591" max="14591" width="24" customWidth="1"/>
    <col min="14592" max="14592" width="82.5703125" customWidth="1"/>
    <col min="14593" max="14593" width="12.5703125" customWidth="1"/>
    <col min="14594" max="14594" width="15.85546875" customWidth="1"/>
    <col min="14595" max="14595" width="11.5703125" customWidth="1"/>
    <col min="14596" max="14596" width="7" customWidth="1"/>
    <col min="14847" max="14847" width="24" customWidth="1"/>
    <col min="14848" max="14848" width="82.5703125" customWidth="1"/>
    <col min="14849" max="14849" width="12.5703125" customWidth="1"/>
    <col min="14850" max="14850" width="15.85546875" customWidth="1"/>
    <col min="14851" max="14851" width="11.5703125" customWidth="1"/>
    <col min="14852" max="14852" width="7" customWidth="1"/>
    <col min="15103" max="15103" width="24" customWidth="1"/>
    <col min="15104" max="15104" width="82.5703125" customWidth="1"/>
    <col min="15105" max="15105" width="12.5703125" customWidth="1"/>
    <col min="15106" max="15106" width="15.85546875" customWidth="1"/>
    <col min="15107" max="15107" width="11.5703125" customWidth="1"/>
    <col min="15108" max="15108" width="7" customWidth="1"/>
    <col min="15359" max="15359" width="24" customWidth="1"/>
    <col min="15360" max="15360" width="82.5703125" customWidth="1"/>
    <col min="15361" max="15361" width="12.5703125" customWidth="1"/>
    <col min="15362" max="15362" width="15.85546875" customWidth="1"/>
    <col min="15363" max="15363" width="11.5703125" customWidth="1"/>
    <col min="15364" max="15364" width="7" customWidth="1"/>
    <col min="15615" max="15615" width="24" customWidth="1"/>
    <col min="15616" max="15616" width="82.5703125" customWidth="1"/>
    <col min="15617" max="15617" width="12.5703125" customWidth="1"/>
    <col min="15618" max="15618" width="15.85546875" customWidth="1"/>
    <col min="15619" max="15619" width="11.5703125" customWidth="1"/>
    <col min="15620" max="15620" width="7" customWidth="1"/>
    <col min="15871" max="15871" width="24" customWidth="1"/>
    <col min="15872" max="15872" width="82.5703125" customWidth="1"/>
    <col min="15873" max="15873" width="12.5703125" customWidth="1"/>
    <col min="15874" max="15874" width="15.85546875" customWidth="1"/>
    <col min="15875" max="15875" width="11.5703125" customWidth="1"/>
    <col min="15876" max="15876" width="7" customWidth="1"/>
    <col min="16127" max="16127" width="24" customWidth="1"/>
    <col min="16128" max="16128" width="82.5703125" customWidth="1"/>
    <col min="16129" max="16129" width="12.5703125" customWidth="1"/>
    <col min="16130" max="16130" width="15.85546875" customWidth="1"/>
    <col min="16131" max="16131" width="11.5703125" customWidth="1"/>
    <col min="16132" max="16132" width="7" customWidth="1"/>
  </cols>
  <sheetData>
    <row r="1" spans="1:5" ht="15" customHeight="1" x14ac:dyDescent="0.25">
      <c r="C1" s="458" t="s">
        <v>332</v>
      </c>
      <c r="D1" s="458"/>
      <c r="E1" s="458"/>
    </row>
    <row r="2" spans="1:5" x14ac:dyDescent="0.25">
      <c r="C2" s="458"/>
      <c r="D2" s="458"/>
      <c r="E2" s="458"/>
    </row>
    <row r="3" spans="1:5" x14ac:dyDescent="0.25">
      <c r="C3" s="458"/>
      <c r="D3" s="458"/>
      <c r="E3" s="458"/>
    </row>
    <row r="4" spans="1:5" ht="15" customHeight="1" x14ac:dyDescent="0.25">
      <c r="A4" s="1"/>
      <c r="B4" s="456" t="s">
        <v>331</v>
      </c>
      <c r="C4" s="458"/>
      <c r="D4" s="458"/>
      <c r="E4" s="458"/>
    </row>
    <row r="5" spans="1:5" ht="15" customHeight="1" x14ac:dyDescent="0.25">
      <c r="A5" s="1"/>
      <c r="B5" s="456"/>
    </row>
    <row r="6" spans="1:5" ht="31.5" customHeight="1" x14ac:dyDescent="0.25">
      <c r="A6" s="1"/>
      <c r="B6" s="457"/>
    </row>
    <row r="7" spans="1:5" ht="18" customHeight="1" x14ac:dyDescent="0.25">
      <c r="A7" s="459" t="s">
        <v>0</v>
      </c>
      <c r="B7" s="462" t="s">
        <v>1</v>
      </c>
      <c r="C7" s="459">
        <v>2021</v>
      </c>
      <c r="D7" s="451" t="s">
        <v>174</v>
      </c>
      <c r="E7" s="451"/>
    </row>
    <row r="8" spans="1:5" ht="15" customHeight="1" x14ac:dyDescent="0.25">
      <c r="A8" s="460"/>
      <c r="B8" s="462"/>
      <c r="C8" s="460"/>
      <c r="D8" s="451"/>
      <c r="E8" s="451"/>
    </row>
    <row r="9" spans="1:5" ht="15.75" customHeight="1" x14ac:dyDescent="0.25">
      <c r="A9" s="460"/>
      <c r="B9" s="462"/>
      <c r="C9" s="460"/>
      <c r="D9" s="452">
        <v>2022</v>
      </c>
      <c r="E9" s="454">
        <v>2023</v>
      </c>
    </row>
    <row r="10" spans="1:5" ht="18" customHeight="1" x14ac:dyDescent="0.25">
      <c r="A10" s="461"/>
      <c r="B10" s="462"/>
      <c r="C10" s="461"/>
      <c r="D10" s="453"/>
      <c r="E10" s="455"/>
    </row>
    <row r="11" spans="1:5" ht="20.25" customHeight="1" x14ac:dyDescent="0.25">
      <c r="A11" s="211" t="s">
        <v>2</v>
      </c>
      <c r="B11" s="212" t="s">
        <v>236</v>
      </c>
      <c r="C11" s="382">
        <f>C13+C15+C17+C20+C26+C29</f>
        <v>3078.3999999999996</v>
      </c>
      <c r="D11" s="382">
        <f t="shared" ref="D11:E11" si="0">D13+D15+D17+D20+D26+D29</f>
        <v>3147.6</v>
      </c>
      <c r="E11" s="382">
        <f t="shared" si="0"/>
        <v>2959.1</v>
      </c>
    </row>
    <row r="12" spans="1:5" ht="20.25" customHeight="1" x14ac:dyDescent="0.25">
      <c r="A12" s="114"/>
      <c r="B12" s="113" t="s">
        <v>185</v>
      </c>
      <c r="C12" s="383">
        <f>C13+C15+C17+C20+C26</f>
        <v>2885.2</v>
      </c>
      <c r="D12" s="383">
        <f t="shared" ref="D12:E12" si="1">D13+D15+D17+D20+D26</f>
        <v>2954.4</v>
      </c>
      <c r="E12" s="383">
        <f t="shared" si="1"/>
        <v>2765.9</v>
      </c>
    </row>
    <row r="13" spans="1:5" ht="19.5" customHeight="1" x14ac:dyDescent="0.25">
      <c r="A13" s="4" t="s">
        <v>3</v>
      </c>
      <c r="B13" s="5" t="s">
        <v>4</v>
      </c>
      <c r="C13" s="384">
        <f>C14</f>
        <v>270</v>
      </c>
      <c r="D13" s="384">
        <f>D14</f>
        <v>300</v>
      </c>
      <c r="E13" s="384">
        <f>E14</f>
        <v>423</v>
      </c>
    </row>
    <row r="14" spans="1:5" x14ac:dyDescent="0.25">
      <c r="A14" s="7" t="s">
        <v>5</v>
      </c>
      <c r="B14" s="8" t="s">
        <v>6</v>
      </c>
      <c r="C14" s="385">
        <v>270</v>
      </c>
      <c r="D14" s="385">
        <v>300</v>
      </c>
      <c r="E14" s="385">
        <v>423</v>
      </c>
    </row>
    <row r="15" spans="1:5" ht="25.5" x14ac:dyDescent="0.25">
      <c r="A15" s="9" t="s">
        <v>7</v>
      </c>
      <c r="B15" s="10" t="s">
        <v>8</v>
      </c>
      <c r="C15" s="386">
        <f>C16</f>
        <v>827.2</v>
      </c>
      <c r="D15" s="386">
        <f>D16</f>
        <v>922.9</v>
      </c>
      <c r="E15" s="386">
        <f>E16</f>
        <v>1017.9</v>
      </c>
    </row>
    <row r="16" spans="1:5" ht="25.5" x14ac:dyDescent="0.25">
      <c r="A16" s="7" t="s">
        <v>9</v>
      </c>
      <c r="B16" s="12" t="s">
        <v>10</v>
      </c>
      <c r="C16" s="387">
        <v>827.2</v>
      </c>
      <c r="D16" s="387">
        <v>922.9</v>
      </c>
      <c r="E16" s="387">
        <v>1017.9</v>
      </c>
    </row>
    <row r="17" spans="1:5" ht="15.75" x14ac:dyDescent="0.25">
      <c r="A17" s="9" t="s">
        <v>11</v>
      </c>
      <c r="B17" s="13" t="s">
        <v>12</v>
      </c>
      <c r="C17" s="386">
        <f>SUM(C18:C19)</f>
        <v>490</v>
      </c>
      <c r="D17" s="386">
        <f>SUM(D18:D19)</f>
        <v>494</v>
      </c>
      <c r="E17" s="386">
        <f>SUM(E18:E19)</f>
        <v>132</v>
      </c>
    </row>
    <row r="18" spans="1:5" ht="25.5" x14ac:dyDescent="0.25">
      <c r="A18" s="7" t="s">
        <v>13</v>
      </c>
      <c r="B18" s="12" t="s">
        <v>14</v>
      </c>
      <c r="C18" s="79">
        <v>125</v>
      </c>
      <c r="D18" s="79">
        <v>129</v>
      </c>
      <c r="E18" s="79">
        <v>132</v>
      </c>
    </row>
    <row r="19" spans="1:5" x14ac:dyDescent="0.25">
      <c r="A19" s="7" t="s">
        <v>15</v>
      </c>
      <c r="B19" s="12" t="s">
        <v>16</v>
      </c>
      <c r="C19" s="79">
        <v>365</v>
      </c>
      <c r="D19" s="79">
        <v>365</v>
      </c>
      <c r="E19" s="79">
        <v>0</v>
      </c>
    </row>
    <row r="20" spans="1:5" ht="15.75" x14ac:dyDescent="0.25">
      <c r="A20" s="9" t="s">
        <v>17</v>
      </c>
      <c r="B20" s="13" t="s">
        <v>18</v>
      </c>
      <c r="C20" s="386">
        <f>SUM(C21:C25)</f>
        <v>1281.5</v>
      </c>
      <c r="D20" s="386">
        <f t="shared" ref="D20:E20" si="2">SUM(D21:D25)</f>
        <v>1221</v>
      </c>
      <c r="E20" s="386">
        <f t="shared" si="2"/>
        <v>1176.5</v>
      </c>
    </row>
    <row r="21" spans="1:5" x14ac:dyDescent="0.25">
      <c r="A21" s="7" t="s">
        <v>19</v>
      </c>
      <c r="B21" s="12" t="s">
        <v>180</v>
      </c>
      <c r="C21" s="79">
        <v>50</v>
      </c>
      <c r="D21" s="79">
        <v>50</v>
      </c>
      <c r="E21" s="79">
        <v>0</v>
      </c>
    </row>
    <row r="22" spans="1:5" x14ac:dyDescent="0.25">
      <c r="A22" s="7" t="s">
        <v>183</v>
      </c>
      <c r="B22" s="12" t="s">
        <v>181</v>
      </c>
      <c r="C22" s="79">
        <v>46</v>
      </c>
      <c r="D22" s="79">
        <v>47</v>
      </c>
      <c r="E22" s="79">
        <v>50</v>
      </c>
    </row>
    <row r="23" spans="1:5" x14ac:dyDescent="0.25">
      <c r="A23" s="7" t="s">
        <v>184</v>
      </c>
      <c r="B23" s="12" t="s">
        <v>182</v>
      </c>
      <c r="C23" s="79">
        <v>315</v>
      </c>
      <c r="D23" s="79">
        <v>253</v>
      </c>
      <c r="E23" s="79">
        <v>255</v>
      </c>
    </row>
    <row r="24" spans="1:5" x14ac:dyDescent="0.25">
      <c r="A24" s="7" t="s">
        <v>176</v>
      </c>
      <c r="B24" s="15" t="s">
        <v>177</v>
      </c>
      <c r="C24" s="79">
        <v>860</v>
      </c>
      <c r="D24" s="79">
        <v>860</v>
      </c>
      <c r="E24" s="79">
        <v>860</v>
      </c>
    </row>
    <row r="25" spans="1:5" x14ac:dyDescent="0.25">
      <c r="A25" s="7" t="s">
        <v>178</v>
      </c>
      <c r="B25" s="15" t="s">
        <v>179</v>
      </c>
      <c r="C25" s="79">
        <v>10.5</v>
      </c>
      <c r="D25" s="79">
        <v>11</v>
      </c>
      <c r="E25" s="79">
        <v>11.5</v>
      </c>
    </row>
    <row r="26" spans="1:5" ht="15.75" x14ac:dyDescent="0.25">
      <c r="A26" s="9" t="s">
        <v>20</v>
      </c>
      <c r="B26" s="16" t="s">
        <v>21</v>
      </c>
      <c r="C26" s="386">
        <f>C27</f>
        <v>16.5</v>
      </c>
      <c r="D26" s="386">
        <f>D27</f>
        <v>16.5</v>
      </c>
      <c r="E26" s="386">
        <f>E27</f>
        <v>16.5</v>
      </c>
    </row>
    <row r="27" spans="1:5" ht="51" x14ac:dyDescent="0.25">
      <c r="A27" s="7" t="s">
        <v>22</v>
      </c>
      <c r="B27" s="15" t="s">
        <v>23</v>
      </c>
      <c r="C27" s="79">
        <v>16.5</v>
      </c>
      <c r="D27" s="79">
        <v>16.5</v>
      </c>
      <c r="E27" s="79">
        <v>16.5</v>
      </c>
    </row>
    <row r="28" spans="1:5" ht="17.25" customHeight="1" x14ac:dyDescent="0.25">
      <c r="A28" s="115"/>
      <c r="B28" s="116" t="s">
        <v>186</v>
      </c>
      <c r="C28" s="388">
        <f>C29</f>
        <v>193.2</v>
      </c>
      <c r="D28" s="388">
        <f t="shared" ref="D28:E28" si="3">D29</f>
        <v>193.2</v>
      </c>
      <c r="E28" s="388">
        <f t="shared" si="3"/>
        <v>193.2</v>
      </c>
    </row>
    <row r="29" spans="1:5" ht="25.5" x14ac:dyDescent="0.25">
      <c r="A29" s="9" t="s">
        <v>24</v>
      </c>
      <c r="B29" s="18" t="s">
        <v>25</v>
      </c>
      <c r="C29" s="386">
        <f>SUM(C30:C35)</f>
        <v>193.2</v>
      </c>
      <c r="D29" s="386">
        <f t="shared" ref="D29:E29" si="4">SUM(D30:D35)</f>
        <v>193.2</v>
      </c>
      <c r="E29" s="386">
        <f t="shared" si="4"/>
        <v>193.2</v>
      </c>
    </row>
    <row r="30" spans="1:5" ht="63.75" x14ac:dyDescent="0.25">
      <c r="A30" s="20" t="s">
        <v>252</v>
      </c>
      <c r="B30" s="21" t="s">
        <v>168</v>
      </c>
      <c r="C30" s="389">
        <v>0</v>
      </c>
      <c r="D30" s="389">
        <v>0</v>
      </c>
      <c r="E30" s="389">
        <v>0</v>
      </c>
    </row>
    <row r="31" spans="1:5" ht="51" x14ac:dyDescent="0.25">
      <c r="A31" s="7" t="s">
        <v>26</v>
      </c>
      <c r="B31" s="15" t="s">
        <v>27</v>
      </c>
      <c r="C31" s="79">
        <v>0</v>
      </c>
      <c r="D31" s="79">
        <v>0</v>
      </c>
      <c r="E31" s="79">
        <v>0</v>
      </c>
    </row>
    <row r="32" spans="1:5" ht="25.5" x14ac:dyDescent="0.25">
      <c r="A32" s="20" t="s">
        <v>28</v>
      </c>
      <c r="B32" s="21" t="s">
        <v>29</v>
      </c>
      <c r="C32" s="389">
        <v>148.19999999999999</v>
      </c>
      <c r="D32" s="389">
        <v>148.19999999999999</v>
      </c>
      <c r="E32" s="389">
        <v>148.19999999999999</v>
      </c>
    </row>
    <row r="33" spans="1:5" ht="51" x14ac:dyDescent="0.25">
      <c r="A33" s="20" t="s">
        <v>243</v>
      </c>
      <c r="B33" s="21" t="s">
        <v>169</v>
      </c>
      <c r="C33" s="389">
        <v>45</v>
      </c>
      <c r="D33" s="389">
        <v>45</v>
      </c>
      <c r="E33" s="389">
        <v>45</v>
      </c>
    </row>
    <row r="34" spans="1:5" x14ac:dyDescent="0.25">
      <c r="A34" s="20" t="s">
        <v>233</v>
      </c>
      <c r="B34" s="21" t="s">
        <v>235</v>
      </c>
      <c r="C34" s="389">
        <v>0</v>
      </c>
      <c r="D34" s="389">
        <v>0</v>
      </c>
      <c r="E34" s="389">
        <v>0</v>
      </c>
    </row>
    <row r="35" spans="1:5" ht="15.75" thickBot="1" x14ac:dyDescent="0.3">
      <c r="A35" s="20" t="s">
        <v>234</v>
      </c>
      <c r="B35" s="21" t="s">
        <v>314</v>
      </c>
      <c r="C35" s="379">
        <v>0</v>
      </c>
      <c r="D35" s="379">
        <v>0</v>
      </c>
      <c r="E35" s="379">
        <v>0</v>
      </c>
    </row>
    <row r="36" spans="1:5" ht="20.25" thickTop="1" x14ac:dyDescent="0.25">
      <c r="A36" s="282" t="s">
        <v>30</v>
      </c>
      <c r="B36" s="213" t="s">
        <v>31</v>
      </c>
      <c r="C36" s="380">
        <f>C37+C53</f>
        <v>6446.5723000000007</v>
      </c>
      <c r="D36" s="380">
        <f t="shared" ref="D36:E36" si="5">D37+D53</f>
        <v>6294.4723000000004</v>
      </c>
      <c r="E36" s="380">
        <f t="shared" si="5"/>
        <v>6294.4723000000004</v>
      </c>
    </row>
    <row r="37" spans="1:5" ht="25.5" x14ac:dyDescent="0.25">
      <c r="A37" s="7" t="s">
        <v>32</v>
      </c>
      <c r="B37" s="12" t="s">
        <v>33</v>
      </c>
      <c r="C37" s="283">
        <f>C38+C43+C48+C41</f>
        <v>6446.5723000000007</v>
      </c>
      <c r="D37" s="283">
        <f>D38+D43+D48+D41</f>
        <v>6294.4723000000004</v>
      </c>
      <c r="E37" s="283">
        <f>E38+E43+E48+E41</f>
        <v>6294.4723000000004</v>
      </c>
    </row>
    <row r="38" spans="1:5" x14ac:dyDescent="0.25">
      <c r="A38" s="390" t="s">
        <v>267</v>
      </c>
      <c r="B38" s="18" t="s">
        <v>34</v>
      </c>
      <c r="C38" s="378">
        <f t="shared" ref="C38:E39" si="6">C39</f>
        <v>652.04999999999995</v>
      </c>
      <c r="D38" s="378">
        <f t="shared" si="6"/>
        <v>710.32</v>
      </c>
      <c r="E38" s="378">
        <f t="shared" si="6"/>
        <v>769.58</v>
      </c>
    </row>
    <row r="39" spans="1:5" ht="25.5" x14ac:dyDescent="0.25">
      <c r="A39" s="12" t="s">
        <v>303</v>
      </c>
      <c r="B39" s="15" t="s">
        <v>305</v>
      </c>
      <c r="C39" s="79">
        <f t="shared" si="6"/>
        <v>652.04999999999995</v>
      </c>
      <c r="D39" s="79">
        <f t="shared" si="6"/>
        <v>710.32</v>
      </c>
      <c r="E39" s="79">
        <f t="shared" si="6"/>
        <v>769.58</v>
      </c>
    </row>
    <row r="40" spans="1:5" ht="25.5" x14ac:dyDescent="0.25">
      <c r="A40" s="12" t="s">
        <v>302</v>
      </c>
      <c r="B40" s="15" t="s">
        <v>304</v>
      </c>
      <c r="C40" s="79">
        <v>652.04999999999995</v>
      </c>
      <c r="D40" s="79">
        <v>710.32</v>
      </c>
      <c r="E40" s="79">
        <v>769.58</v>
      </c>
    </row>
    <row r="41" spans="1:5" ht="30" x14ac:dyDescent="0.25">
      <c r="A41" s="390" t="s">
        <v>244</v>
      </c>
      <c r="B41" s="391" t="s">
        <v>301</v>
      </c>
      <c r="C41" s="378">
        <f>C42</f>
        <v>0</v>
      </c>
      <c r="D41" s="378">
        <f>D42</f>
        <v>0</v>
      </c>
      <c r="E41" s="378">
        <f>E42</f>
        <v>0</v>
      </c>
    </row>
    <row r="42" spans="1:5" x14ac:dyDescent="0.25">
      <c r="A42" s="7" t="s">
        <v>250</v>
      </c>
      <c r="B42" s="15" t="s">
        <v>35</v>
      </c>
      <c r="C42" s="79">
        <v>0</v>
      </c>
      <c r="D42" s="79">
        <v>0</v>
      </c>
      <c r="E42" s="79">
        <v>0</v>
      </c>
    </row>
    <row r="43" spans="1:5" ht="15.75" x14ac:dyDescent="0.25">
      <c r="A43" s="390" t="s">
        <v>245</v>
      </c>
      <c r="B43" s="18" t="s">
        <v>36</v>
      </c>
      <c r="C43" s="283">
        <f>C45+C46+C47</f>
        <v>190.28099999999998</v>
      </c>
      <c r="D43" s="283">
        <f>D45+D46+D47</f>
        <v>38.181000000000004</v>
      </c>
      <c r="E43" s="283">
        <f>E45+E46+E47</f>
        <v>38.181000000000004</v>
      </c>
    </row>
    <row r="44" spans="1:5" x14ac:dyDescent="0.25">
      <c r="A44" s="9"/>
      <c r="B44" s="18" t="s">
        <v>37</v>
      </c>
      <c r="C44" s="14"/>
      <c r="D44" s="14"/>
      <c r="E44" s="14"/>
    </row>
    <row r="45" spans="1:5" ht="25.5" x14ac:dyDescent="0.25">
      <c r="A45" s="7" t="s">
        <v>246</v>
      </c>
      <c r="B45" s="15" t="s">
        <v>38</v>
      </c>
      <c r="C45" s="79">
        <v>35.981000000000002</v>
      </c>
      <c r="D45" s="79">
        <v>35.981000000000002</v>
      </c>
      <c r="E45" s="79">
        <v>35.981000000000002</v>
      </c>
    </row>
    <row r="46" spans="1:5" ht="25.5" x14ac:dyDescent="0.25">
      <c r="A46" s="7" t="s">
        <v>247</v>
      </c>
      <c r="B46" s="15" t="s">
        <v>39</v>
      </c>
      <c r="C46" s="381">
        <v>152.1</v>
      </c>
      <c r="D46" s="381">
        <v>0</v>
      </c>
      <c r="E46" s="381">
        <v>0</v>
      </c>
    </row>
    <row r="47" spans="1:5" ht="25.5" x14ac:dyDescent="0.25">
      <c r="A47" s="7" t="s">
        <v>249</v>
      </c>
      <c r="B47" s="15" t="s">
        <v>40</v>
      </c>
      <c r="C47" s="79">
        <v>2.2000000000000002</v>
      </c>
      <c r="D47" s="79">
        <v>2.2000000000000002</v>
      </c>
      <c r="E47" s="79">
        <v>2.2000000000000002</v>
      </c>
    </row>
    <row r="48" spans="1:5" ht="15.75" x14ac:dyDescent="0.25">
      <c r="A48" s="390" t="s">
        <v>248</v>
      </c>
      <c r="B48" s="18" t="s">
        <v>41</v>
      </c>
      <c r="C48" s="449">
        <f>C49+C50+C51+C52</f>
        <v>5604.2413000000006</v>
      </c>
      <c r="D48" s="449">
        <f t="shared" ref="D48:E48" si="7">D49+D50+D51+D52</f>
        <v>5545.9713000000002</v>
      </c>
      <c r="E48" s="449">
        <f t="shared" si="7"/>
        <v>5486.7112999999999</v>
      </c>
    </row>
    <row r="49" spans="1:5" s="342" customFormat="1" ht="51" x14ac:dyDescent="0.25">
      <c r="A49" s="7" t="s">
        <v>282</v>
      </c>
      <c r="B49" s="343" t="s">
        <v>281</v>
      </c>
      <c r="C49" s="79">
        <v>0</v>
      </c>
      <c r="D49" s="79">
        <v>0</v>
      </c>
      <c r="E49" s="79">
        <v>0</v>
      </c>
    </row>
    <row r="50" spans="1:5" ht="51" x14ac:dyDescent="0.25">
      <c r="A50" s="7" t="s">
        <v>282</v>
      </c>
      <c r="B50" s="343" t="s">
        <v>281</v>
      </c>
      <c r="C50" s="79">
        <v>0</v>
      </c>
      <c r="D50" s="79">
        <v>0</v>
      </c>
      <c r="E50" s="79">
        <v>0</v>
      </c>
    </row>
    <row r="51" spans="1:5" ht="25.5" x14ac:dyDescent="0.25">
      <c r="A51" s="7" t="s">
        <v>251</v>
      </c>
      <c r="B51" s="15" t="s">
        <v>333</v>
      </c>
      <c r="C51" s="448">
        <f>5283.27</f>
        <v>5283.27</v>
      </c>
      <c r="D51" s="448">
        <v>5225</v>
      </c>
      <c r="E51" s="448">
        <v>5165.74</v>
      </c>
    </row>
    <row r="52" spans="1:5" s="342" customFormat="1" ht="51" x14ac:dyDescent="0.25">
      <c r="A52" s="7" t="s">
        <v>251</v>
      </c>
      <c r="B52" s="15" t="s">
        <v>334</v>
      </c>
      <c r="C52" s="448">
        <v>320.97129999999999</v>
      </c>
      <c r="D52" s="448">
        <v>320.97129999999999</v>
      </c>
      <c r="E52" s="448">
        <v>320.97129999999999</v>
      </c>
    </row>
    <row r="53" spans="1:5" s="342" customFormat="1" x14ac:dyDescent="0.25">
      <c r="A53" s="9" t="s">
        <v>317</v>
      </c>
      <c r="B53" s="18" t="s">
        <v>318</v>
      </c>
      <c r="C53" s="378">
        <f>C54</f>
        <v>0</v>
      </c>
      <c r="D53" s="378">
        <f t="shared" ref="D53:E53" si="8">D54</f>
        <v>0</v>
      </c>
      <c r="E53" s="378">
        <f t="shared" si="8"/>
        <v>0</v>
      </c>
    </row>
    <row r="54" spans="1:5" s="342" customFormat="1" x14ac:dyDescent="0.25">
      <c r="A54" s="7" t="s">
        <v>319</v>
      </c>
      <c r="B54" s="15" t="s">
        <v>320</v>
      </c>
      <c r="C54" s="79">
        <v>0</v>
      </c>
      <c r="D54" s="79">
        <v>0</v>
      </c>
      <c r="E54" s="79">
        <v>0</v>
      </c>
    </row>
    <row r="55" spans="1:5" ht="18.75" x14ac:dyDescent="0.25">
      <c r="A55" s="23"/>
      <c r="B55" s="214" t="s">
        <v>42</v>
      </c>
      <c r="C55" s="255">
        <f>C36+C11</f>
        <v>9524.9723000000013</v>
      </c>
      <c r="D55" s="255">
        <f>D36+D11</f>
        <v>9442.0722999999998</v>
      </c>
      <c r="E55" s="255">
        <f>E36+E11</f>
        <v>9253.5722999999998</v>
      </c>
    </row>
    <row r="56" spans="1:5" ht="15.75" x14ac:dyDescent="0.25">
      <c r="A56" s="24"/>
      <c r="B56" s="320" t="s">
        <v>274</v>
      </c>
      <c r="C56" s="450">
        <f>'ИСТОЧНИКИ прил 9'!C24</f>
        <v>307.79969999999776</v>
      </c>
      <c r="D56" s="450">
        <f>'ИСТОЧНИКИ прил 9'!D24</f>
        <v>314.7596999999987</v>
      </c>
      <c r="E56" s="450">
        <f>'ИСТОЧНИКИ прил 9'!E24</f>
        <v>295.90970000000016</v>
      </c>
    </row>
    <row r="57" spans="1:5" ht="15.75" x14ac:dyDescent="0.25">
      <c r="A57" s="26"/>
      <c r="B57" s="27"/>
      <c r="C57" s="27"/>
      <c r="D57" s="11"/>
      <c r="E57" s="100"/>
    </row>
    <row r="58" spans="1:5" ht="16.5" customHeight="1" x14ac:dyDescent="0.25">
      <c r="A58" s="29"/>
      <c r="B58" s="29"/>
      <c r="C58" s="27"/>
      <c r="D58" s="11"/>
      <c r="E58" s="100"/>
    </row>
    <row r="59" spans="1:5" ht="15.75" x14ac:dyDescent="0.25">
      <c r="A59" s="29"/>
      <c r="B59" s="29"/>
      <c r="C59" s="27"/>
      <c r="D59" s="11"/>
      <c r="E59" s="100"/>
    </row>
    <row r="60" spans="1:5" ht="15" customHeight="1" x14ac:dyDescent="0.25">
      <c r="A60" s="30"/>
      <c r="B60" s="31"/>
      <c r="C60" s="32"/>
      <c r="D60" s="101"/>
      <c r="E60" s="100"/>
    </row>
    <row r="61" spans="1:5" ht="15.75" x14ac:dyDescent="0.25">
      <c r="A61" s="26"/>
      <c r="B61" s="27"/>
      <c r="C61" s="27"/>
      <c r="D61" s="11"/>
      <c r="E61" s="100"/>
    </row>
    <row r="62" spans="1:5" ht="15.75" x14ac:dyDescent="0.25">
      <c r="A62" s="29"/>
      <c r="B62" s="27"/>
      <c r="C62" s="27"/>
      <c r="D62" s="11"/>
      <c r="E62" s="100"/>
    </row>
    <row r="63" spans="1:5" ht="15.75" x14ac:dyDescent="0.25">
      <c r="A63" s="29"/>
      <c r="B63" s="27"/>
      <c r="C63" s="27"/>
      <c r="D63" s="11"/>
      <c r="E63" s="100"/>
    </row>
    <row r="64" spans="1:5" ht="15.75" x14ac:dyDescent="0.25">
      <c r="A64" s="29"/>
      <c r="B64" s="34"/>
      <c r="C64" s="34"/>
      <c r="D64" s="11"/>
      <c r="E64" s="100"/>
    </row>
    <row r="65" spans="1:5" ht="15.75" x14ac:dyDescent="0.25">
      <c r="A65" s="26"/>
      <c r="B65" s="27"/>
      <c r="C65" s="27"/>
      <c r="D65" s="11"/>
      <c r="E65" s="100"/>
    </row>
    <row r="66" spans="1:5" ht="15.75" x14ac:dyDescent="0.25">
      <c r="A66" s="26"/>
      <c r="B66" s="27"/>
      <c r="C66" s="27"/>
      <c r="D66" s="11"/>
      <c r="E66" s="100"/>
    </row>
    <row r="67" spans="1:5" ht="15.75" x14ac:dyDescent="0.25">
      <c r="A67" s="26"/>
      <c r="B67" s="27"/>
      <c r="C67" s="27"/>
      <c r="D67" s="11"/>
      <c r="E67" s="100"/>
    </row>
    <row r="68" spans="1:5" ht="15.75" x14ac:dyDescent="0.25">
      <c r="A68" s="35"/>
      <c r="B68" s="34"/>
      <c r="C68" s="34"/>
      <c r="D68" s="11"/>
      <c r="E68" s="100"/>
    </row>
    <row r="69" spans="1:5" ht="15.75" x14ac:dyDescent="0.25">
      <c r="A69" s="26"/>
      <c r="B69" s="27"/>
      <c r="C69" s="27"/>
      <c r="D69" s="11"/>
      <c r="E69" s="100"/>
    </row>
    <row r="70" spans="1:5" ht="15.75" x14ac:dyDescent="0.25">
      <c r="A70" s="26"/>
      <c r="B70" s="27"/>
      <c r="C70" s="27"/>
      <c r="D70" s="11"/>
      <c r="E70" s="100"/>
    </row>
    <row r="71" spans="1:5" ht="15.75" x14ac:dyDescent="0.25">
      <c r="A71" s="26"/>
      <c r="B71" s="27"/>
      <c r="C71" s="27"/>
      <c r="D71" s="11"/>
      <c r="E71" s="100"/>
    </row>
    <row r="72" spans="1:5" ht="15.75" x14ac:dyDescent="0.25">
      <c r="A72" s="26"/>
      <c r="B72" s="27"/>
      <c r="C72" s="27"/>
      <c r="D72" s="11"/>
      <c r="E72" s="100"/>
    </row>
    <row r="73" spans="1:5" ht="15.75" x14ac:dyDescent="0.25">
      <c r="A73" s="35"/>
      <c r="B73" s="34"/>
      <c r="C73" s="34"/>
      <c r="D73" s="11"/>
      <c r="E73" s="100"/>
    </row>
    <row r="74" spans="1:5" ht="15.75" x14ac:dyDescent="0.25">
      <c r="A74" s="26"/>
      <c r="B74" s="27"/>
      <c r="C74" s="27"/>
      <c r="D74" s="11"/>
      <c r="E74" s="100"/>
    </row>
    <row r="75" spans="1:5" ht="15.75" x14ac:dyDescent="0.25">
      <c r="A75" s="26"/>
      <c r="B75" s="27"/>
      <c r="C75" s="27"/>
      <c r="D75" s="11"/>
      <c r="E75" s="100"/>
    </row>
    <row r="76" spans="1:5" ht="15.75" x14ac:dyDescent="0.25">
      <c r="A76" s="26"/>
      <c r="B76" s="27"/>
      <c r="C76" s="27"/>
      <c r="D76" s="11"/>
    </row>
    <row r="77" spans="1:5" ht="15.75" x14ac:dyDescent="0.25">
      <c r="A77" s="26"/>
      <c r="B77" s="27"/>
      <c r="C77" s="27"/>
      <c r="D77" s="11"/>
    </row>
    <row r="78" spans="1:5" ht="15.75" x14ac:dyDescent="0.25">
      <c r="A78" s="26"/>
      <c r="B78" s="27"/>
      <c r="C78" s="27"/>
      <c r="D78" s="11"/>
    </row>
    <row r="79" spans="1:5" ht="15.75" x14ac:dyDescent="0.25">
      <c r="A79" s="26"/>
      <c r="B79" s="34"/>
      <c r="C79" s="27"/>
      <c r="D79" s="11"/>
    </row>
    <row r="80" spans="1:5" ht="15.75" x14ac:dyDescent="0.25">
      <c r="A80" s="35"/>
      <c r="B80" s="34"/>
      <c r="C80" s="34"/>
      <c r="D80" s="36"/>
    </row>
    <row r="81" spans="1:4" ht="15.75" x14ac:dyDescent="0.25">
      <c r="A81" s="26"/>
      <c r="B81" s="34"/>
      <c r="C81" s="27"/>
      <c r="D81" s="37"/>
    </row>
    <row r="82" spans="1:4" ht="15.75" x14ac:dyDescent="0.25">
      <c r="A82" s="26"/>
      <c r="B82" s="34"/>
      <c r="C82" s="27"/>
      <c r="D82" s="37"/>
    </row>
    <row r="83" spans="1:4" ht="15.75" x14ac:dyDescent="0.25">
      <c r="A83" s="26"/>
      <c r="B83" s="34"/>
      <c r="C83" s="27"/>
      <c r="D83" s="37"/>
    </row>
    <row r="84" spans="1:4" ht="15.75" x14ac:dyDescent="0.25">
      <c r="A84" s="26"/>
      <c r="B84" s="34"/>
      <c r="C84" s="27"/>
      <c r="D84" s="37"/>
    </row>
    <row r="85" spans="1:4" ht="15.75" x14ac:dyDescent="0.25">
      <c r="A85" s="26"/>
      <c r="B85" s="34"/>
      <c r="C85" s="27"/>
      <c r="D85" s="37"/>
    </row>
    <row r="86" spans="1:4" ht="15.75" x14ac:dyDescent="0.25">
      <c r="A86" s="26"/>
      <c r="B86" s="34"/>
      <c r="C86" s="27"/>
      <c r="D86" s="11"/>
    </row>
    <row r="87" spans="1:4" ht="15.75" x14ac:dyDescent="0.25">
      <c r="A87" s="26"/>
      <c r="B87" s="34"/>
      <c r="C87" s="27"/>
      <c r="D87" s="38"/>
    </row>
    <row r="88" spans="1:4" ht="15.75" x14ac:dyDescent="0.25">
      <c r="A88" s="26"/>
      <c r="B88" s="34"/>
      <c r="C88" s="27"/>
      <c r="D88" s="11"/>
    </row>
    <row r="89" spans="1:4" ht="15.75" x14ac:dyDescent="0.25">
      <c r="A89" s="26"/>
      <c r="B89" s="34"/>
      <c r="C89" s="27"/>
      <c r="D89" s="38"/>
    </row>
    <row r="90" spans="1:4" ht="15.75" x14ac:dyDescent="0.25">
      <c r="A90" s="35"/>
      <c r="B90" s="34"/>
      <c r="C90" s="34"/>
      <c r="D90" s="19"/>
    </row>
    <row r="91" spans="1:4" ht="15.75" x14ac:dyDescent="0.25">
      <c r="A91" s="35"/>
      <c r="B91" s="34"/>
      <c r="C91" s="34"/>
      <c r="D91" s="19"/>
    </row>
    <row r="92" spans="1:4" ht="15.75" x14ac:dyDescent="0.25">
      <c r="A92" s="26"/>
      <c r="B92" s="27"/>
      <c r="C92" s="27"/>
      <c r="D92" s="17"/>
    </row>
    <row r="93" spans="1:4" ht="15.75" x14ac:dyDescent="0.25">
      <c r="A93" s="26"/>
      <c r="B93" s="27"/>
      <c r="C93" s="27"/>
      <c r="D93" s="17"/>
    </row>
    <row r="94" spans="1:4" ht="15.75" x14ac:dyDescent="0.25">
      <c r="A94" s="26"/>
      <c r="B94" s="27"/>
      <c r="C94" s="27"/>
      <c r="D94" s="17"/>
    </row>
    <row r="95" spans="1:4" ht="15.75" x14ac:dyDescent="0.25">
      <c r="A95" s="26"/>
      <c r="B95" s="27"/>
      <c r="C95" s="27"/>
      <c r="D95" s="17"/>
    </row>
    <row r="96" spans="1:4" ht="15.75" x14ac:dyDescent="0.25">
      <c r="A96" s="26"/>
      <c r="B96" s="27"/>
      <c r="C96" s="27"/>
      <c r="D96" s="17"/>
    </row>
    <row r="97" spans="1:4" ht="15.75" x14ac:dyDescent="0.25">
      <c r="A97" s="35"/>
      <c r="B97" s="34"/>
      <c r="C97" s="34"/>
      <c r="D97" s="6"/>
    </row>
    <row r="98" spans="1:4" ht="15.75" x14ac:dyDescent="0.25">
      <c r="A98" s="26"/>
      <c r="B98" s="27"/>
      <c r="C98" s="27"/>
      <c r="D98" s="11"/>
    </row>
    <row r="99" spans="1:4" ht="15.75" x14ac:dyDescent="0.25">
      <c r="A99" s="26"/>
      <c r="B99" s="27"/>
      <c r="C99" s="27"/>
      <c r="D99" s="11"/>
    </row>
    <row r="100" spans="1:4" ht="15.75" x14ac:dyDescent="0.25">
      <c r="A100" s="26"/>
      <c r="B100" s="27"/>
      <c r="C100" s="27"/>
      <c r="D100" s="11"/>
    </row>
    <row r="101" spans="1:4" ht="15.75" x14ac:dyDescent="0.25">
      <c r="A101" s="26"/>
      <c r="B101" s="27"/>
      <c r="C101" s="27"/>
      <c r="D101" s="11"/>
    </row>
    <row r="102" spans="1:4" ht="15.75" x14ac:dyDescent="0.25">
      <c r="A102" s="26"/>
      <c r="B102" s="27"/>
      <c r="C102" s="27"/>
      <c r="D102" s="11"/>
    </row>
    <row r="103" spans="1:4" ht="15.75" x14ac:dyDescent="0.25">
      <c r="A103" s="26"/>
      <c r="B103" s="27"/>
      <c r="C103" s="27"/>
      <c r="D103" s="11"/>
    </row>
    <row r="104" spans="1:4" ht="15.75" x14ac:dyDescent="0.25">
      <c r="A104" s="35"/>
      <c r="B104" s="34"/>
      <c r="C104" s="34"/>
      <c r="D104" s="6"/>
    </row>
    <row r="105" spans="1:4" ht="15.75" x14ac:dyDescent="0.25">
      <c r="A105" s="26"/>
      <c r="B105" s="27"/>
      <c r="C105" s="27"/>
      <c r="D105" s="11"/>
    </row>
    <row r="106" spans="1:4" ht="15.75" x14ac:dyDescent="0.25">
      <c r="A106" s="26"/>
      <c r="B106" s="27"/>
      <c r="C106" s="27"/>
      <c r="D106" s="11"/>
    </row>
    <row r="107" spans="1:4" ht="15.75" x14ac:dyDescent="0.25">
      <c r="A107" s="26"/>
      <c r="B107" s="27"/>
      <c r="C107" s="27"/>
      <c r="D107" s="11"/>
    </row>
    <row r="108" spans="1:4" ht="15.75" x14ac:dyDescent="0.25">
      <c r="A108" s="26"/>
      <c r="B108" s="27"/>
      <c r="C108" s="27"/>
      <c r="D108" s="11"/>
    </row>
    <row r="109" spans="1:4" ht="15.75" x14ac:dyDescent="0.25">
      <c r="A109" s="26"/>
      <c r="B109" s="27"/>
      <c r="C109" s="27"/>
      <c r="D109" s="11"/>
    </row>
    <row r="110" spans="1:4" ht="15.75" x14ac:dyDescent="0.25">
      <c r="A110" s="35"/>
      <c r="B110" s="34"/>
      <c r="C110" s="34"/>
      <c r="D110" s="19"/>
    </row>
    <row r="111" spans="1:4" ht="15.75" x14ac:dyDescent="0.25">
      <c r="A111" s="26"/>
      <c r="B111" s="27"/>
      <c r="C111" s="27"/>
      <c r="D111" s="19"/>
    </row>
    <row r="112" spans="1:4" ht="15.75" x14ac:dyDescent="0.25">
      <c r="A112" s="26"/>
      <c r="B112" s="27"/>
      <c r="C112" s="27"/>
      <c r="D112" s="17"/>
    </row>
    <row r="113" spans="1:4" ht="15.75" x14ac:dyDescent="0.25">
      <c r="A113" s="26"/>
      <c r="B113" s="27"/>
      <c r="C113" s="27"/>
      <c r="D113" s="17"/>
    </row>
    <row r="114" spans="1:4" ht="15.75" x14ac:dyDescent="0.25">
      <c r="A114" s="26"/>
      <c r="B114" s="27"/>
      <c r="C114" s="27"/>
      <c r="D114" s="17"/>
    </row>
    <row r="115" spans="1:4" ht="15.75" x14ac:dyDescent="0.25">
      <c r="A115" s="26"/>
      <c r="B115" s="27"/>
      <c r="C115" s="27"/>
      <c r="D115" s="17"/>
    </row>
    <row r="116" spans="1:4" ht="15.75" x14ac:dyDescent="0.25">
      <c r="A116" s="26"/>
      <c r="B116" s="27"/>
      <c r="C116" s="27"/>
      <c r="D116" s="17"/>
    </row>
    <row r="117" spans="1:4" ht="47.25" customHeight="1" x14ac:dyDescent="0.25">
      <c r="A117" s="463"/>
      <c r="B117" s="27"/>
      <c r="C117" s="27"/>
      <c r="D117" s="37"/>
    </row>
    <row r="118" spans="1:4" ht="15.75" x14ac:dyDescent="0.25">
      <c r="A118" s="463"/>
      <c r="B118" s="27"/>
      <c r="C118" s="27"/>
      <c r="D118" s="39"/>
    </row>
    <row r="119" spans="1:4" ht="15.75" x14ac:dyDescent="0.25">
      <c r="A119" s="463"/>
      <c r="B119" s="27"/>
      <c r="C119" s="27"/>
      <c r="D119" s="37"/>
    </row>
    <row r="120" spans="1:4" ht="15.75" x14ac:dyDescent="0.25">
      <c r="A120" s="463"/>
      <c r="B120" s="27"/>
      <c r="C120" s="27"/>
      <c r="D120" s="37"/>
    </row>
    <row r="121" spans="1:4" ht="15.75" x14ac:dyDescent="0.25">
      <c r="A121" s="463"/>
      <c r="B121" s="27"/>
      <c r="C121" s="27"/>
      <c r="D121" s="37"/>
    </row>
    <row r="122" spans="1:4" ht="15.75" x14ac:dyDescent="0.25">
      <c r="A122" s="463"/>
      <c r="B122" s="27"/>
      <c r="C122" s="27"/>
      <c r="D122" s="37"/>
    </row>
    <row r="123" spans="1:4" ht="15.75" x14ac:dyDescent="0.25">
      <c r="A123" s="463"/>
      <c r="B123" s="27"/>
      <c r="C123" s="27"/>
      <c r="D123" s="37"/>
    </row>
    <row r="124" spans="1:4" ht="15.75" x14ac:dyDescent="0.25">
      <c r="A124" s="463"/>
      <c r="B124" s="27"/>
      <c r="C124" s="27"/>
      <c r="D124" s="37"/>
    </row>
    <row r="125" spans="1:4" ht="21.75" customHeight="1" x14ac:dyDescent="0.25">
      <c r="A125" s="463"/>
      <c r="B125" s="27"/>
      <c r="C125" s="27"/>
      <c r="D125" s="37"/>
    </row>
    <row r="126" spans="1:4" ht="15.75" x14ac:dyDescent="0.25">
      <c r="A126" s="463"/>
      <c r="B126" s="27"/>
      <c r="C126" s="27"/>
      <c r="D126" s="6"/>
    </row>
    <row r="127" spans="1:4" ht="15.75" x14ac:dyDescent="0.25">
      <c r="A127" s="463"/>
      <c r="B127" s="27"/>
      <c r="C127" s="27"/>
      <c r="D127" s="11"/>
    </row>
    <row r="128" spans="1:4" ht="15.75" x14ac:dyDescent="0.25">
      <c r="A128" s="463"/>
      <c r="B128" s="27"/>
      <c r="C128" s="27"/>
      <c r="D128" s="11"/>
    </row>
    <row r="129" spans="1:4" ht="15.75" x14ac:dyDescent="0.25">
      <c r="A129" s="463"/>
      <c r="B129" s="27"/>
      <c r="C129" s="27"/>
      <c r="D129" s="11"/>
    </row>
    <row r="130" spans="1:4" ht="15.75" x14ac:dyDescent="0.25">
      <c r="A130" s="463"/>
      <c r="B130" s="27"/>
      <c r="C130" s="27"/>
      <c r="D130" s="11"/>
    </row>
    <row r="131" spans="1:4" ht="15.75" x14ac:dyDescent="0.25">
      <c r="A131" s="463"/>
      <c r="B131" s="27"/>
      <c r="C131" s="27"/>
      <c r="D131" s="11"/>
    </row>
    <row r="132" spans="1:4" ht="15.75" x14ac:dyDescent="0.25">
      <c r="A132" s="463"/>
      <c r="B132" s="27"/>
      <c r="C132" s="27"/>
      <c r="D132" s="11"/>
    </row>
    <row r="133" spans="1:4" ht="15.75" x14ac:dyDescent="0.25">
      <c r="A133" s="35"/>
      <c r="B133" s="34"/>
      <c r="C133" s="34"/>
      <c r="D133" s="19"/>
    </row>
    <row r="134" spans="1:4" ht="15.75" x14ac:dyDescent="0.25">
      <c r="A134" s="26"/>
      <c r="B134" s="27"/>
      <c r="C134" s="27"/>
      <c r="D134" s="6"/>
    </row>
    <row r="135" spans="1:4" ht="15.75" x14ac:dyDescent="0.25">
      <c r="A135" s="26"/>
      <c r="B135" s="27"/>
      <c r="C135" s="27"/>
      <c r="D135" s="11"/>
    </row>
    <row r="136" spans="1:4" ht="15.75" x14ac:dyDescent="0.25">
      <c r="A136" s="26"/>
      <c r="B136" s="27"/>
      <c r="C136" s="27"/>
      <c r="D136" s="11"/>
    </row>
    <row r="137" spans="1:4" ht="15.75" x14ac:dyDescent="0.25">
      <c r="A137" s="26"/>
      <c r="B137" s="27"/>
      <c r="C137" s="27"/>
      <c r="D137" s="11"/>
    </row>
    <row r="138" spans="1:4" ht="15.75" x14ac:dyDescent="0.25">
      <c r="A138" s="26"/>
      <c r="B138" s="27"/>
      <c r="C138" s="27"/>
      <c r="D138" s="11"/>
    </row>
    <row r="139" spans="1:4" ht="15.75" x14ac:dyDescent="0.25">
      <c r="A139" s="26"/>
      <c r="B139" s="27"/>
      <c r="C139" s="27"/>
      <c r="D139" s="11"/>
    </row>
    <row r="140" spans="1:4" ht="15.75" x14ac:dyDescent="0.25">
      <c r="A140" s="26"/>
      <c r="B140" s="27"/>
      <c r="C140" s="27"/>
      <c r="D140" s="11"/>
    </row>
    <row r="141" spans="1:4" ht="15.75" x14ac:dyDescent="0.25">
      <c r="A141" s="35"/>
      <c r="B141" s="34"/>
      <c r="C141" s="34"/>
      <c r="D141" s="19"/>
    </row>
    <row r="142" spans="1:4" ht="15.75" x14ac:dyDescent="0.25">
      <c r="A142" s="26"/>
      <c r="B142" s="27"/>
      <c r="C142" s="27"/>
      <c r="D142" s="17"/>
    </row>
    <row r="143" spans="1:4" ht="15.75" x14ac:dyDescent="0.25">
      <c r="A143" s="35"/>
      <c r="B143" s="34"/>
      <c r="C143" s="34"/>
      <c r="D143" s="19"/>
    </row>
    <row r="144" spans="1:4" ht="15.75" x14ac:dyDescent="0.25">
      <c r="A144" s="26"/>
      <c r="B144" s="27"/>
      <c r="C144" s="27"/>
      <c r="D144" s="17"/>
    </row>
    <row r="145" spans="1:4" ht="15.75" x14ac:dyDescent="0.25">
      <c r="A145" s="26"/>
      <c r="B145" s="27"/>
      <c r="C145" s="27"/>
      <c r="D145" s="17"/>
    </row>
    <row r="146" spans="1:4" ht="15.75" x14ac:dyDescent="0.25">
      <c r="A146" s="26"/>
      <c r="B146" s="27"/>
      <c r="C146" s="27"/>
      <c r="D146" s="17"/>
    </row>
    <row r="147" spans="1:4" ht="15.75" x14ac:dyDescent="0.25">
      <c r="A147" s="26"/>
      <c r="B147" s="27"/>
      <c r="C147" s="27"/>
      <c r="D147" s="17"/>
    </row>
    <row r="148" spans="1:4" ht="15.75" x14ac:dyDescent="0.25">
      <c r="A148" s="35"/>
      <c r="B148" s="34"/>
      <c r="C148" s="34"/>
      <c r="D148" s="6"/>
    </row>
    <row r="149" spans="1:4" ht="15.75" x14ac:dyDescent="0.25">
      <c r="A149" s="26"/>
      <c r="B149" s="27"/>
      <c r="C149" s="27"/>
      <c r="D149" s="11"/>
    </row>
    <row r="150" spans="1:4" ht="15.75" x14ac:dyDescent="0.25">
      <c r="A150" s="26"/>
      <c r="B150" s="27"/>
      <c r="C150" s="27"/>
      <c r="D150" s="11"/>
    </row>
    <row r="151" spans="1:4" ht="15.75" x14ac:dyDescent="0.25">
      <c r="A151" s="26"/>
      <c r="B151" s="27"/>
      <c r="C151" s="27"/>
      <c r="D151" s="11"/>
    </row>
    <row r="152" spans="1:4" ht="15.75" x14ac:dyDescent="0.25">
      <c r="A152" s="26"/>
      <c r="B152" s="27"/>
      <c r="C152" s="27"/>
      <c r="D152" s="11"/>
    </row>
    <row r="153" spans="1:4" ht="15.75" x14ac:dyDescent="0.25">
      <c r="A153" s="35"/>
      <c r="B153" s="34"/>
      <c r="C153" s="34"/>
      <c r="D153" s="19"/>
    </row>
    <row r="154" spans="1:4" ht="15.75" x14ac:dyDescent="0.25">
      <c r="A154" s="26"/>
      <c r="B154" s="27"/>
      <c r="C154" s="27"/>
      <c r="D154" s="17"/>
    </row>
    <row r="155" spans="1:4" ht="15.75" x14ac:dyDescent="0.25">
      <c r="A155" s="26"/>
      <c r="B155" s="27"/>
      <c r="C155" s="27"/>
      <c r="D155" s="17"/>
    </row>
    <row r="156" spans="1:4" ht="15.75" x14ac:dyDescent="0.25">
      <c r="A156" s="26"/>
      <c r="B156" s="27"/>
      <c r="C156" s="27"/>
      <c r="D156" s="17"/>
    </row>
    <row r="157" spans="1:4" ht="15.75" x14ac:dyDescent="0.25">
      <c r="A157" s="26"/>
      <c r="B157" s="27"/>
      <c r="C157" s="27"/>
      <c r="D157" s="17"/>
    </row>
    <row r="158" spans="1:4" ht="15.75" x14ac:dyDescent="0.25">
      <c r="A158" s="26"/>
      <c r="B158" s="27"/>
      <c r="C158" s="27"/>
      <c r="D158" s="37"/>
    </row>
    <row r="159" spans="1:4" ht="15.75" x14ac:dyDescent="0.25">
      <c r="A159" s="26"/>
      <c r="B159" s="27"/>
      <c r="C159" s="27"/>
      <c r="D159" s="37"/>
    </row>
    <row r="160" spans="1:4" ht="15.75" x14ac:dyDescent="0.25">
      <c r="A160" s="26"/>
      <c r="B160" s="27"/>
      <c r="C160" s="27"/>
      <c r="D160" s="37"/>
    </row>
    <row r="161" spans="1:4" ht="15.75" x14ac:dyDescent="0.25">
      <c r="A161" s="26"/>
      <c r="B161" s="27"/>
      <c r="C161" s="27"/>
      <c r="D161" s="37"/>
    </row>
    <row r="162" spans="1:4" ht="15.75" x14ac:dyDescent="0.25">
      <c r="A162" s="35"/>
      <c r="B162" s="34"/>
      <c r="C162" s="34"/>
      <c r="D162" s="39"/>
    </row>
    <row r="163" spans="1:4" ht="15.75" x14ac:dyDescent="0.25">
      <c r="A163" s="26"/>
      <c r="B163" s="27"/>
      <c r="C163" s="27"/>
      <c r="D163" s="37"/>
    </row>
    <row r="164" spans="1:4" ht="15.75" x14ac:dyDescent="0.25">
      <c r="A164" s="26"/>
      <c r="B164" s="27"/>
      <c r="C164" s="27"/>
      <c r="D164" s="37"/>
    </row>
    <row r="165" spans="1:4" ht="15.75" x14ac:dyDescent="0.25">
      <c r="A165" s="26"/>
      <c r="B165" s="27"/>
      <c r="C165" s="27"/>
      <c r="D165" s="37"/>
    </row>
    <row r="166" spans="1:4" ht="15.75" x14ac:dyDescent="0.25">
      <c r="A166" s="26"/>
      <c r="B166" s="27"/>
      <c r="C166" s="27"/>
      <c r="D166" s="17"/>
    </row>
    <row r="167" spans="1:4" ht="15.75" x14ac:dyDescent="0.25">
      <c r="A167" s="35"/>
      <c r="B167" s="34"/>
      <c r="C167" s="34"/>
      <c r="D167" s="6"/>
    </row>
    <row r="168" spans="1:4" ht="15.75" x14ac:dyDescent="0.25">
      <c r="A168" s="26"/>
      <c r="B168" s="27"/>
      <c r="C168" s="27"/>
      <c r="D168" s="11"/>
    </row>
    <row r="169" spans="1:4" ht="15.75" x14ac:dyDescent="0.25">
      <c r="A169" s="26"/>
      <c r="B169" s="27"/>
      <c r="C169" s="27"/>
      <c r="D169" s="11"/>
    </row>
    <row r="170" spans="1:4" ht="15.75" x14ac:dyDescent="0.25">
      <c r="A170" s="26"/>
      <c r="B170" s="27"/>
      <c r="C170" s="27"/>
      <c r="D170" s="11"/>
    </row>
    <row r="171" spans="1:4" ht="15.75" x14ac:dyDescent="0.25">
      <c r="A171" s="26"/>
      <c r="B171" s="27"/>
      <c r="C171" s="27"/>
      <c r="D171" s="11"/>
    </row>
    <row r="172" spans="1:4" ht="15.75" x14ac:dyDescent="0.25">
      <c r="A172" s="26"/>
      <c r="B172" s="27"/>
      <c r="C172" s="27"/>
      <c r="D172" s="11"/>
    </row>
    <row r="173" spans="1:4" ht="15.75" x14ac:dyDescent="0.25">
      <c r="A173" s="26"/>
      <c r="B173" s="27"/>
      <c r="C173" s="27"/>
      <c r="D173" s="11"/>
    </row>
    <row r="174" spans="1:4" x14ac:dyDescent="0.25">
      <c r="A174" s="2"/>
      <c r="B174" s="40"/>
      <c r="C174" s="40"/>
      <c r="D174" s="40"/>
    </row>
    <row r="175" spans="1:4" ht="18.75" x14ac:dyDescent="0.3">
      <c r="A175" s="35"/>
      <c r="B175" s="40"/>
      <c r="C175" s="40"/>
      <c r="D175" s="41"/>
    </row>
    <row r="176" spans="1:4" x14ac:dyDescent="0.25">
      <c r="A176" s="2"/>
      <c r="B176" s="2"/>
      <c r="C176" s="2"/>
      <c r="D176" s="2"/>
    </row>
  </sheetData>
  <mergeCells count="16">
    <mergeCell ref="A7:A10"/>
    <mergeCell ref="B7:B10"/>
    <mergeCell ref="C7:C10"/>
    <mergeCell ref="A129:A130"/>
    <mergeCell ref="A131:A132"/>
    <mergeCell ref="A117:A118"/>
    <mergeCell ref="A119:A120"/>
    <mergeCell ref="A121:A122"/>
    <mergeCell ref="A123:A124"/>
    <mergeCell ref="A125:A126"/>
    <mergeCell ref="A127:A128"/>
    <mergeCell ref="D7:E8"/>
    <mergeCell ref="D9:D10"/>
    <mergeCell ref="E9:E10"/>
    <mergeCell ref="B4:B6"/>
    <mergeCell ref="C1:E4"/>
  </mergeCells>
  <pageMargins left="0.7" right="0.7" top="0.75" bottom="0.75" header="0.3" footer="0.3"/>
  <pageSetup paperSize="9" scale="56" orientation="portrait" horizontalDpi="4294967293" r:id="rId1"/>
  <rowBreaks count="1" manualBreakCount="1">
    <brk id="5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63"/>
  <sheetViews>
    <sheetView tabSelected="1" view="pageBreakPreview" zoomScale="60" zoomScaleNormal="100" workbookViewId="0">
      <selection activeCell="R11" sqref="R11"/>
    </sheetView>
  </sheetViews>
  <sheetFormatPr defaultRowHeight="15" x14ac:dyDescent="0.25"/>
  <cols>
    <col min="1" max="1" width="10.28515625" customWidth="1"/>
    <col min="2" max="2" width="26.28515625" customWidth="1"/>
    <col min="3" max="3" width="53.5703125" customWidth="1"/>
    <col min="4" max="4" width="31.140625" customWidth="1"/>
  </cols>
  <sheetData>
    <row r="1" spans="1:4" x14ac:dyDescent="0.25">
      <c r="C1" s="536"/>
      <c r="D1" s="536" t="s">
        <v>415</v>
      </c>
    </row>
    <row r="2" spans="1:4" x14ac:dyDescent="0.25">
      <c r="C2" s="536"/>
      <c r="D2" s="536" t="s">
        <v>435</v>
      </c>
    </row>
    <row r="3" spans="1:4" x14ac:dyDescent="0.25">
      <c r="C3" s="536"/>
      <c r="D3" s="536" t="s">
        <v>416</v>
      </c>
    </row>
    <row r="4" spans="1:4" s="342" customFormat="1" ht="15.75" x14ac:dyDescent="0.25">
      <c r="B4" s="537" t="s">
        <v>417</v>
      </c>
      <c r="C4" s="536"/>
    </row>
    <row r="5" spans="1:4" s="342" customFormat="1" ht="15.75" x14ac:dyDescent="0.25">
      <c r="B5" s="538" t="s">
        <v>436</v>
      </c>
      <c r="C5" s="536"/>
    </row>
    <row r="6" spans="1:4" s="342" customFormat="1" x14ac:dyDescent="0.25">
      <c r="C6" s="536"/>
    </row>
    <row r="7" spans="1:4" s="342" customFormat="1" x14ac:dyDescent="0.25">
      <c r="C7" s="536"/>
    </row>
    <row r="8" spans="1:4" ht="47.25" x14ac:dyDescent="0.25">
      <c r="A8" s="120" t="s">
        <v>439</v>
      </c>
      <c r="B8" s="120" t="s">
        <v>438</v>
      </c>
      <c r="C8" s="539" t="s">
        <v>381</v>
      </c>
      <c r="D8" s="120" t="s">
        <v>437</v>
      </c>
    </row>
    <row r="9" spans="1:4" ht="94.5" x14ac:dyDescent="0.25">
      <c r="A9" s="251">
        <v>916</v>
      </c>
      <c r="B9" s="532" t="s">
        <v>352</v>
      </c>
      <c r="C9" s="532" t="s">
        <v>23</v>
      </c>
      <c r="D9" s="532" t="s">
        <v>418</v>
      </c>
    </row>
    <row r="10" spans="1:4" ht="30.75" customHeight="1" x14ac:dyDescent="0.25">
      <c r="A10" s="251">
        <v>916</v>
      </c>
      <c r="B10" s="532" t="s">
        <v>353</v>
      </c>
      <c r="C10" s="540" t="s">
        <v>382</v>
      </c>
      <c r="D10" s="532" t="s">
        <v>419</v>
      </c>
    </row>
    <row r="11" spans="1:4" ht="94.5" x14ac:dyDescent="0.25">
      <c r="A11" s="251">
        <v>916</v>
      </c>
      <c r="B11" s="532" t="s">
        <v>354</v>
      </c>
      <c r="C11" s="541" t="s">
        <v>411</v>
      </c>
      <c r="D11" s="532" t="s">
        <v>420</v>
      </c>
    </row>
    <row r="12" spans="1:4" ht="93.75" customHeight="1" x14ac:dyDescent="0.25">
      <c r="A12" s="251">
        <v>916</v>
      </c>
      <c r="B12" s="532" t="s">
        <v>26</v>
      </c>
      <c r="C12" s="531" t="s">
        <v>383</v>
      </c>
      <c r="D12" s="531" t="s">
        <v>421</v>
      </c>
    </row>
    <row r="13" spans="1:4" ht="68.25" customHeight="1" x14ac:dyDescent="0.25">
      <c r="A13" s="251">
        <v>916</v>
      </c>
      <c r="B13" s="532" t="s">
        <v>28</v>
      </c>
      <c r="C13" s="542" t="s">
        <v>384</v>
      </c>
      <c r="D13" s="531" t="s">
        <v>421</v>
      </c>
    </row>
    <row r="14" spans="1:4" ht="141.75" customHeight="1" x14ac:dyDescent="0.25">
      <c r="A14" s="251">
        <v>916</v>
      </c>
      <c r="B14" s="532" t="s">
        <v>355</v>
      </c>
      <c r="C14" s="532" t="s">
        <v>385</v>
      </c>
      <c r="D14" s="544" t="s">
        <v>422</v>
      </c>
    </row>
    <row r="15" spans="1:4" ht="110.25" x14ac:dyDescent="0.25">
      <c r="A15" s="251">
        <v>916</v>
      </c>
      <c r="B15" s="532" t="s">
        <v>356</v>
      </c>
      <c r="C15" s="532" t="s">
        <v>386</v>
      </c>
      <c r="D15" s="531" t="s">
        <v>424</v>
      </c>
    </row>
    <row r="16" spans="1:4" ht="94.5" x14ac:dyDescent="0.25">
      <c r="A16" s="251">
        <v>916</v>
      </c>
      <c r="B16" s="532" t="s">
        <v>357</v>
      </c>
      <c r="C16" s="532" t="s">
        <v>387</v>
      </c>
      <c r="D16" s="531" t="s">
        <v>421</v>
      </c>
    </row>
    <row r="17" spans="1:4" ht="65.25" customHeight="1" x14ac:dyDescent="0.25">
      <c r="A17" s="251">
        <v>916</v>
      </c>
      <c r="B17" s="532" t="s">
        <v>358</v>
      </c>
      <c r="C17" s="532" t="s">
        <v>388</v>
      </c>
      <c r="D17" s="531" t="s">
        <v>425</v>
      </c>
    </row>
    <row r="18" spans="1:4" ht="47.25" customHeight="1" x14ac:dyDescent="0.25">
      <c r="A18" s="251">
        <v>916</v>
      </c>
      <c r="B18" s="532" t="s">
        <v>359</v>
      </c>
      <c r="C18" s="530" t="s">
        <v>389</v>
      </c>
      <c r="D18" s="545" t="s">
        <v>425</v>
      </c>
    </row>
    <row r="19" spans="1:4" ht="47.25" x14ac:dyDescent="0.25">
      <c r="A19" s="251">
        <v>916</v>
      </c>
      <c r="B19" s="532" t="s">
        <v>233</v>
      </c>
      <c r="C19" s="532" t="s">
        <v>235</v>
      </c>
      <c r="D19" s="531" t="s">
        <v>425</v>
      </c>
    </row>
    <row r="20" spans="1:4" ht="47.25" x14ac:dyDescent="0.25">
      <c r="A20" s="251">
        <v>916</v>
      </c>
      <c r="B20" s="532" t="s">
        <v>360</v>
      </c>
      <c r="C20" s="532" t="s">
        <v>390</v>
      </c>
      <c r="D20" s="531" t="s">
        <v>426</v>
      </c>
    </row>
    <row r="21" spans="1:4" ht="110.25" x14ac:dyDescent="0.25">
      <c r="A21" s="251">
        <v>916</v>
      </c>
      <c r="B21" s="532" t="s">
        <v>361</v>
      </c>
      <c r="C21" s="532" t="s">
        <v>391</v>
      </c>
      <c r="D21" s="531" t="s">
        <v>423</v>
      </c>
    </row>
    <row r="22" spans="1:4" ht="46.5" customHeight="1" x14ac:dyDescent="0.25">
      <c r="A22" s="251">
        <v>916</v>
      </c>
      <c r="B22" s="532" t="s">
        <v>362</v>
      </c>
      <c r="C22" s="531" t="s">
        <v>392</v>
      </c>
      <c r="D22" s="531" t="s">
        <v>423</v>
      </c>
    </row>
    <row r="23" spans="1:4" ht="110.25" x14ac:dyDescent="0.25">
      <c r="A23" s="251">
        <v>916</v>
      </c>
      <c r="B23" s="532" t="s">
        <v>363</v>
      </c>
      <c r="C23" s="531" t="s">
        <v>393</v>
      </c>
      <c r="D23" s="531" t="s">
        <v>423</v>
      </c>
    </row>
    <row r="24" spans="1:4" ht="126" x14ac:dyDescent="0.25">
      <c r="A24" s="251">
        <v>916</v>
      </c>
      <c r="B24" s="532" t="s">
        <v>364</v>
      </c>
      <c r="C24" s="531" t="s">
        <v>394</v>
      </c>
      <c r="D24" s="531" t="s">
        <v>423</v>
      </c>
    </row>
    <row r="25" spans="1:4" ht="78.75" x14ac:dyDescent="0.25">
      <c r="A25" s="251">
        <v>916</v>
      </c>
      <c r="B25" s="532" t="s">
        <v>365</v>
      </c>
      <c r="C25" s="531" t="s">
        <v>395</v>
      </c>
      <c r="D25" s="531" t="s">
        <v>427</v>
      </c>
    </row>
    <row r="26" spans="1:4" ht="47.25" x14ac:dyDescent="0.25">
      <c r="A26" s="251">
        <v>916</v>
      </c>
      <c r="B26" s="532" t="s">
        <v>366</v>
      </c>
      <c r="C26" s="531" t="s">
        <v>396</v>
      </c>
      <c r="D26" s="531" t="s">
        <v>425</v>
      </c>
    </row>
    <row r="27" spans="1:4" ht="72.75" customHeight="1" x14ac:dyDescent="0.25">
      <c r="A27" s="251">
        <v>916</v>
      </c>
      <c r="B27" s="532" t="s">
        <v>367</v>
      </c>
      <c r="C27" s="531" t="s">
        <v>397</v>
      </c>
      <c r="D27" s="531" t="s">
        <v>425</v>
      </c>
    </row>
    <row r="28" spans="1:4" ht="78.75" x14ac:dyDescent="0.25">
      <c r="A28" s="251">
        <v>916</v>
      </c>
      <c r="B28" s="532" t="s">
        <v>368</v>
      </c>
      <c r="C28" s="532" t="s">
        <v>398</v>
      </c>
      <c r="D28" s="531" t="s">
        <v>425</v>
      </c>
    </row>
    <row r="29" spans="1:4" ht="77.25" customHeight="1" x14ac:dyDescent="0.25">
      <c r="A29" s="251">
        <v>916</v>
      </c>
      <c r="B29" s="532" t="s">
        <v>234</v>
      </c>
      <c r="C29" s="532" t="s">
        <v>314</v>
      </c>
      <c r="D29" s="531" t="s">
        <v>425</v>
      </c>
    </row>
    <row r="30" spans="1:4" ht="47.25" x14ac:dyDescent="0.25">
      <c r="A30" s="251">
        <v>916</v>
      </c>
      <c r="B30" s="532" t="s">
        <v>369</v>
      </c>
      <c r="C30" s="532" t="s">
        <v>399</v>
      </c>
      <c r="D30" s="531" t="s">
        <v>425</v>
      </c>
    </row>
    <row r="31" spans="1:4" ht="90" customHeight="1" x14ac:dyDescent="0.25">
      <c r="A31" s="251">
        <v>916</v>
      </c>
      <c r="B31" s="532" t="s">
        <v>370</v>
      </c>
      <c r="C31" s="531" t="s">
        <v>400</v>
      </c>
      <c r="D31" s="531" t="s">
        <v>423</v>
      </c>
    </row>
    <row r="32" spans="1:4" ht="47.25" x14ac:dyDescent="0.25">
      <c r="A32" s="251">
        <v>916</v>
      </c>
      <c r="B32" s="532" t="s">
        <v>412</v>
      </c>
      <c r="C32" s="532" t="s">
        <v>413</v>
      </c>
      <c r="D32" s="531" t="s">
        <v>428</v>
      </c>
    </row>
    <row r="33" spans="1:4" ht="62.25" customHeight="1" x14ac:dyDescent="0.25">
      <c r="A33" s="251">
        <v>916</v>
      </c>
      <c r="B33" s="532" t="s">
        <v>414</v>
      </c>
      <c r="C33" s="532" t="s">
        <v>401</v>
      </c>
      <c r="D33" s="531" t="s">
        <v>428</v>
      </c>
    </row>
    <row r="34" spans="1:4" ht="47.25" x14ac:dyDescent="0.25">
      <c r="A34" s="251">
        <v>916</v>
      </c>
      <c r="B34" s="532" t="s">
        <v>371</v>
      </c>
      <c r="C34" s="532" t="s">
        <v>402</v>
      </c>
      <c r="D34" s="531" t="s">
        <v>428</v>
      </c>
    </row>
    <row r="35" spans="1:4" ht="46.5" customHeight="1" x14ac:dyDescent="0.25">
      <c r="A35" s="251">
        <v>916</v>
      </c>
      <c r="B35" s="532" t="s">
        <v>372</v>
      </c>
      <c r="C35" s="532" t="s">
        <v>35</v>
      </c>
      <c r="D35" s="531" t="s">
        <v>429</v>
      </c>
    </row>
    <row r="36" spans="1:4" ht="47.25" x14ac:dyDescent="0.25">
      <c r="A36" s="251">
        <v>916</v>
      </c>
      <c r="B36" s="532" t="s">
        <v>373</v>
      </c>
      <c r="C36" s="532" t="s">
        <v>38</v>
      </c>
      <c r="D36" s="531" t="s">
        <v>430</v>
      </c>
    </row>
    <row r="37" spans="1:4" ht="47.25" customHeight="1" x14ac:dyDescent="0.25">
      <c r="A37" s="251">
        <v>916</v>
      </c>
      <c r="B37" s="532" t="s">
        <v>374</v>
      </c>
      <c r="C37" s="532" t="s">
        <v>403</v>
      </c>
      <c r="D37" s="531" t="s">
        <v>430</v>
      </c>
    </row>
    <row r="38" spans="1:4" ht="55.5" customHeight="1" x14ac:dyDescent="0.25">
      <c r="A38" s="251">
        <v>916</v>
      </c>
      <c r="B38" s="532" t="s">
        <v>375</v>
      </c>
      <c r="C38" s="532" t="s">
        <v>40</v>
      </c>
      <c r="D38" s="531" t="s">
        <v>430</v>
      </c>
    </row>
    <row r="39" spans="1:4" ht="47.25" x14ac:dyDescent="0.25">
      <c r="A39" s="251">
        <v>916</v>
      </c>
      <c r="B39" s="532" t="s">
        <v>376</v>
      </c>
      <c r="C39" s="532" t="s">
        <v>404</v>
      </c>
      <c r="D39" s="531" t="s">
        <v>430</v>
      </c>
    </row>
    <row r="40" spans="1:4" ht="94.5" x14ac:dyDescent="0.25">
      <c r="A40" s="251">
        <v>916</v>
      </c>
      <c r="B40" s="532" t="s">
        <v>377</v>
      </c>
      <c r="C40" s="532" t="s">
        <v>281</v>
      </c>
      <c r="D40" s="106"/>
    </row>
    <row r="41" spans="1:4" s="342" customFormat="1" ht="47.25" x14ac:dyDescent="0.25">
      <c r="A41" s="251">
        <v>916</v>
      </c>
      <c r="B41" s="532" t="s">
        <v>440</v>
      </c>
      <c r="C41" s="532" t="s">
        <v>441</v>
      </c>
      <c r="D41" s="106"/>
    </row>
    <row r="42" spans="1:4" ht="48.75" customHeight="1" x14ac:dyDescent="0.25">
      <c r="A42" s="251">
        <v>916</v>
      </c>
      <c r="B42" s="532" t="s">
        <v>378</v>
      </c>
      <c r="C42" s="531" t="s">
        <v>405</v>
      </c>
      <c r="D42" s="531" t="s">
        <v>431</v>
      </c>
    </row>
    <row r="43" spans="1:4" ht="63.75" customHeight="1" x14ac:dyDescent="0.25">
      <c r="A43" s="251">
        <v>916</v>
      </c>
      <c r="B43" s="532" t="s">
        <v>379</v>
      </c>
      <c r="C43" s="531" t="s">
        <v>406</v>
      </c>
      <c r="D43" s="531" t="s">
        <v>432</v>
      </c>
    </row>
    <row r="44" spans="1:4" ht="67.5" customHeight="1" x14ac:dyDescent="0.25">
      <c r="A44" s="251">
        <v>916</v>
      </c>
      <c r="B44" s="532" t="s">
        <v>380</v>
      </c>
      <c r="C44" s="532" t="s">
        <v>320</v>
      </c>
      <c r="D44" s="531" t="s">
        <v>432</v>
      </c>
    </row>
    <row r="45" spans="1:4" ht="105.75" x14ac:dyDescent="0.25">
      <c r="A45" s="251">
        <v>916</v>
      </c>
      <c r="B45" s="532" t="s">
        <v>407</v>
      </c>
      <c r="C45" s="543" t="s">
        <v>409</v>
      </c>
      <c r="D45" s="531" t="s">
        <v>433</v>
      </c>
    </row>
    <row r="46" spans="1:4" ht="63" x14ac:dyDescent="0.25">
      <c r="A46" s="251">
        <v>916</v>
      </c>
      <c r="B46" s="532" t="s">
        <v>408</v>
      </c>
      <c r="C46" s="532" t="s">
        <v>410</v>
      </c>
      <c r="D46" s="531" t="s">
        <v>434</v>
      </c>
    </row>
    <row r="47" spans="1:4" ht="15.75" x14ac:dyDescent="0.25">
      <c r="C47" s="533"/>
      <c r="D47" s="546"/>
    </row>
    <row r="48" spans="1:4" ht="15.75" x14ac:dyDescent="0.25">
      <c r="C48" s="533"/>
    </row>
    <row r="49" spans="3:3" ht="15.75" x14ac:dyDescent="0.25">
      <c r="C49" s="533"/>
    </row>
    <row r="50" spans="3:3" ht="15.75" x14ac:dyDescent="0.25">
      <c r="C50" s="533"/>
    </row>
    <row r="51" spans="3:3" ht="15.75" x14ac:dyDescent="0.25">
      <c r="C51" s="533"/>
    </row>
    <row r="52" spans="3:3" ht="15.75" x14ac:dyDescent="0.25">
      <c r="C52" s="533"/>
    </row>
    <row r="53" spans="3:3" ht="15.75" x14ac:dyDescent="0.25">
      <c r="C53" s="533"/>
    </row>
    <row r="54" spans="3:3" ht="15.75" x14ac:dyDescent="0.25">
      <c r="C54" s="533"/>
    </row>
    <row r="55" spans="3:3" ht="31.5" customHeight="1" x14ac:dyDescent="0.25">
      <c r="C55" s="534"/>
    </row>
    <row r="56" spans="3:3" ht="15.75" customHeight="1" x14ac:dyDescent="0.25">
      <c r="C56" s="534"/>
    </row>
    <row r="57" spans="3:3" ht="47.25" customHeight="1" x14ac:dyDescent="0.25">
      <c r="C57" s="534"/>
    </row>
    <row r="58" spans="3:3" ht="15.75" customHeight="1" x14ac:dyDescent="0.25">
      <c r="C58" s="534"/>
    </row>
    <row r="59" spans="3:3" ht="15.75" customHeight="1" x14ac:dyDescent="0.25">
      <c r="C59" s="534"/>
    </row>
    <row r="60" spans="3:3" ht="15" customHeight="1" x14ac:dyDescent="0.25">
      <c r="C60" s="534"/>
    </row>
    <row r="61" spans="3:3" x14ac:dyDescent="0.25">
      <c r="C61" s="535"/>
    </row>
    <row r="62" spans="3:3" ht="15.75" x14ac:dyDescent="0.25">
      <c r="C62" s="533"/>
    </row>
    <row r="63" spans="3:3" x14ac:dyDescent="0.25">
      <c r="C63" s="2"/>
    </row>
  </sheetData>
  <mergeCells count="3">
    <mergeCell ref="C57:C58"/>
    <mergeCell ref="C59:C60"/>
    <mergeCell ref="C55:C56"/>
  </mergeCells>
  <pageMargins left="0.7" right="0.7" top="0.75" bottom="0.75" header="0.3" footer="0.3"/>
  <pageSetup paperSize="9" scale="72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3"/>
  <sheetViews>
    <sheetView view="pageBreakPreview" topLeftCell="A127" zoomScale="80" zoomScaleNormal="100" zoomScaleSheetLayoutView="80" workbookViewId="0">
      <selection activeCell="A13" sqref="A13:F13"/>
    </sheetView>
  </sheetViews>
  <sheetFormatPr defaultRowHeight="15" x14ac:dyDescent="0.25"/>
  <cols>
    <col min="1" max="1" width="56.28515625" customWidth="1"/>
    <col min="2" max="2" width="19.28515625" customWidth="1"/>
    <col min="3" max="3" width="8" customWidth="1"/>
    <col min="4" max="4" width="16.140625" customWidth="1"/>
    <col min="5" max="5" width="17.7109375" customWidth="1"/>
    <col min="6" max="6" width="19" customWidth="1"/>
    <col min="253" max="253" width="60.42578125" customWidth="1"/>
    <col min="254" max="254" width="8.28515625" customWidth="1"/>
    <col min="255" max="255" width="8.85546875" customWidth="1"/>
    <col min="256" max="256" width="13.140625" customWidth="1"/>
    <col min="257" max="257" width="8" customWidth="1"/>
    <col min="258" max="258" width="15" customWidth="1"/>
    <col min="259" max="259" width="12.85546875" customWidth="1"/>
    <col min="260" max="260" width="13.140625" customWidth="1"/>
    <col min="509" max="509" width="60.42578125" customWidth="1"/>
    <col min="510" max="510" width="8.28515625" customWidth="1"/>
    <col min="511" max="511" width="8.85546875" customWidth="1"/>
    <col min="512" max="512" width="13.140625" customWidth="1"/>
    <col min="513" max="513" width="8" customWidth="1"/>
    <col min="514" max="514" width="15" customWidth="1"/>
    <col min="515" max="515" width="12.85546875" customWidth="1"/>
    <col min="516" max="516" width="13.140625" customWidth="1"/>
    <col min="765" max="765" width="60.42578125" customWidth="1"/>
    <col min="766" max="766" width="8.28515625" customWidth="1"/>
    <col min="767" max="767" width="8.85546875" customWidth="1"/>
    <col min="768" max="768" width="13.140625" customWidth="1"/>
    <col min="769" max="769" width="8" customWidth="1"/>
    <col min="770" max="770" width="15" customWidth="1"/>
    <col min="771" max="771" width="12.85546875" customWidth="1"/>
    <col min="772" max="772" width="13.140625" customWidth="1"/>
    <col min="1021" max="1021" width="60.42578125" customWidth="1"/>
    <col min="1022" max="1022" width="8.28515625" customWidth="1"/>
    <col min="1023" max="1023" width="8.85546875" customWidth="1"/>
    <col min="1024" max="1024" width="13.140625" customWidth="1"/>
    <col min="1025" max="1025" width="8" customWidth="1"/>
    <col min="1026" max="1026" width="15" customWidth="1"/>
    <col min="1027" max="1027" width="12.85546875" customWidth="1"/>
    <col min="1028" max="1028" width="13.140625" customWidth="1"/>
    <col min="1277" max="1277" width="60.42578125" customWidth="1"/>
    <col min="1278" max="1278" width="8.28515625" customWidth="1"/>
    <col min="1279" max="1279" width="8.85546875" customWidth="1"/>
    <col min="1280" max="1280" width="13.140625" customWidth="1"/>
    <col min="1281" max="1281" width="8" customWidth="1"/>
    <col min="1282" max="1282" width="15" customWidth="1"/>
    <col min="1283" max="1283" width="12.85546875" customWidth="1"/>
    <col min="1284" max="1284" width="13.140625" customWidth="1"/>
    <col min="1533" max="1533" width="60.42578125" customWidth="1"/>
    <col min="1534" max="1534" width="8.28515625" customWidth="1"/>
    <col min="1535" max="1535" width="8.85546875" customWidth="1"/>
    <col min="1536" max="1536" width="13.140625" customWidth="1"/>
    <col min="1537" max="1537" width="8" customWidth="1"/>
    <col min="1538" max="1538" width="15" customWidth="1"/>
    <col min="1539" max="1539" width="12.85546875" customWidth="1"/>
    <col min="1540" max="1540" width="13.140625" customWidth="1"/>
    <col min="1789" max="1789" width="60.42578125" customWidth="1"/>
    <col min="1790" max="1790" width="8.28515625" customWidth="1"/>
    <col min="1791" max="1791" width="8.85546875" customWidth="1"/>
    <col min="1792" max="1792" width="13.140625" customWidth="1"/>
    <col min="1793" max="1793" width="8" customWidth="1"/>
    <col min="1794" max="1794" width="15" customWidth="1"/>
    <col min="1795" max="1795" width="12.85546875" customWidth="1"/>
    <col min="1796" max="1796" width="13.140625" customWidth="1"/>
    <col min="2045" max="2045" width="60.42578125" customWidth="1"/>
    <col min="2046" max="2046" width="8.28515625" customWidth="1"/>
    <col min="2047" max="2047" width="8.85546875" customWidth="1"/>
    <col min="2048" max="2048" width="13.140625" customWidth="1"/>
    <col min="2049" max="2049" width="8" customWidth="1"/>
    <col min="2050" max="2050" width="15" customWidth="1"/>
    <col min="2051" max="2051" width="12.85546875" customWidth="1"/>
    <col min="2052" max="2052" width="13.140625" customWidth="1"/>
    <col min="2301" max="2301" width="60.42578125" customWidth="1"/>
    <col min="2302" max="2302" width="8.28515625" customWidth="1"/>
    <col min="2303" max="2303" width="8.85546875" customWidth="1"/>
    <col min="2304" max="2304" width="13.140625" customWidth="1"/>
    <col min="2305" max="2305" width="8" customWidth="1"/>
    <col min="2306" max="2306" width="15" customWidth="1"/>
    <col min="2307" max="2307" width="12.85546875" customWidth="1"/>
    <col min="2308" max="2308" width="13.140625" customWidth="1"/>
    <col min="2557" max="2557" width="60.42578125" customWidth="1"/>
    <col min="2558" max="2558" width="8.28515625" customWidth="1"/>
    <col min="2559" max="2559" width="8.85546875" customWidth="1"/>
    <col min="2560" max="2560" width="13.140625" customWidth="1"/>
    <col min="2561" max="2561" width="8" customWidth="1"/>
    <col min="2562" max="2562" width="15" customWidth="1"/>
    <col min="2563" max="2563" width="12.85546875" customWidth="1"/>
    <col min="2564" max="2564" width="13.140625" customWidth="1"/>
    <col min="2813" max="2813" width="60.42578125" customWidth="1"/>
    <col min="2814" max="2814" width="8.28515625" customWidth="1"/>
    <col min="2815" max="2815" width="8.85546875" customWidth="1"/>
    <col min="2816" max="2816" width="13.140625" customWidth="1"/>
    <col min="2817" max="2817" width="8" customWidth="1"/>
    <col min="2818" max="2818" width="15" customWidth="1"/>
    <col min="2819" max="2819" width="12.85546875" customWidth="1"/>
    <col min="2820" max="2820" width="13.140625" customWidth="1"/>
    <col min="3069" max="3069" width="60.42578125" customWidth="1"/>
    <col min="3070" max="3070" width="8.28515625" customWidth="1"/>
    <col min="3071" max="3071" width="8.85546875" customWidth="1"/>
    <col min="3072" max="3072" width="13.140625" customWidth="1"/>
    <col min="3073" max="3073" width="8" customWidth="1"/>
    <col min="3074" max="3074" width="15" customWidth="1"/>
    <col min="3075" max="3075" width="12.85546875" customWidth="1"/>
    <col min="3076" max="3076" width="13.140625" customWidth="1"/>
    <col min="3325" max="3325" width="60.42578125" customWidth="1"/>
    <col min="3326" max="3326" width="8.28515625" customWidth="1"/>
    <col min="3327" max="3327" width="8.85546875" customWidth="1"/>
    <col min="3328" max="3328" width="13.140625" customWidth="1"/>
    <col min="3329" max="3329" width="8" customWidth="1"/>
    <col min="3330" max="3330" width="15" customWidth="1"/>
    <col min="3331" max="3331" width="12.85546875" customWidth="1"/>
    <col min="3332" max="3332" width="13.140625" customWidth="1"/>
    <col min="3581" max="3581" width="60.42578125" customWidth="1"/>
    <col min="3582" max="3582" width="8.28515625" customWidth="1"/>
    <col min="3583" max="3583" width="8.85546875" customWidth="1"/>
    <col min="3584" max="3584" width="13.140625" customWidth="1"/>
    <col min="3585" max="3585" width="8" customWidth="1"/>
    <col min="3586" max="3586" width="15" customWidth="1"/>
    <col min="3587" max="3587" width="12.85546875" customWidth="1"/>
    <col min="3588" max="3588" width="13.140625" customWidth="1"/>
    <col min="3837" max="3837" width="60.42578125" customWidth="1"/>
    <col min="3838" max="3838" width="8.28515625" customWidth="1"/>
    <col min="3839" max="3839" width="8.85546875" customWidth="1"/>
    <col min="3840" max="3840" width="13.140625" customWidth="1"/>
    <col min="3841" max="3841" width="8" customWidth="1"/>
    <col min="3842" max="3842" width="15" customWidth="1"/>
    <col min="3843" max="3843" width="12.85546875" customWidth="1"/>
    <col min="3844" max="3844" width="13.140625" customWidth="1"/>
    <col min="4093" max="4093" width="60.42578125" customWidth="1"/>
    <col min="4094" max="4094" width="8.28515625" customWidth="1"/>
    <col min="4095" max="4095" width="8.85546875" customWidth="1"/>
    <col min="4096" max="4096" width="13.140625" customWidth="1"/>
    <col min="4097" max="4097" width="8" customWidth="1"/>
    <col min="4098" max="4098" width="15" customWidth="1"/>
    <col min="4099" max="4099" width="12.85546875" customWidth="1"/>
    <col min="4100" max="4100" width="13.140625" customWidth="1"/>
    <col min="4349" max="4349" width="60.42578125" customWidth="1"/>
    <col min="4350" max="4350" width="8.28515625" customWidth="1"/>
    <col min="4351" max="4351" width="8.85546875" customWidth="1"/>
    <col min="4352" max="4352" width="13.140625" customWidth="1"/>
    <col min="4353" max="4353" width="8" customWidth="1"/>
    <col min="4354" max="4354" width="15" customWidth="1"/>
    <col min="4355" max="4355" width="12.85546875" customWidth="1"/>
    <col min="4356" max="4356" width="13.140625" customWidth="1"/>
    <col min="4605" max="4605" width="60.42578125" customWidth="1"/>
    <col min="4606" max="4606" width="8.28515625" customWidth="1"/>
    <col min="4607" max="4607" width="8.85546875" customWidth="1"/>
    <col min="4608" max="4608" width="13.140625" customWidth="1"/>
    <col min="4609" max="4609" width="8" customWidth="1"/>
    <col min="4610" max="4610" width="15" customWidth="1"/>
    <col min="4611" max="4611" width="12.85546875" customWidth="1"/>
    <col min="4612" max="4612" width="13.140625" customWidth="1"/>
    <col min="4861" max="4861" width="60.42578125" customWidth="1"/>
    <col min="4862" max="4862" width="8.28515625" customWidth="1"/>
    <col min="4863" max="4863" width="8.85546875" customWidth="1"/>
    <col min="4864" max="4864" width="13.140625" customWidth="1"/>
    <col min="4865" max="4865" width="8" customWidth="1"/>
    <col min="4866" max="4866" width="15" customWidth="1"/>
    <col min="4867" max="4867" width="12.85546875" customWidth="1"/>
    <col min="4868" max="4868" width="13.140625" customWidth="1"/>
    <col min="5117" max="5117" width="60.42578125" customWidth="1"/>
    <col min="5118" max="5118" width="8.28515625" customWidth="1"/>
    <col min="5119" max="5119" width="8.85546875" customWidth="1"/>
    <col min="5120" max="5120" width="13.140625" customWidth="1"/>
    <col min="5121" max="5121" width="8" customWidth="1"/>
    <col min="5122" max="5122" width="15" customWidth="1"/>
    <col min="5123" max="5123" width="12.85546875" customWidth="1"/>
    <col min="5124" max="5124" width="13.140625" customWidth="1"/>
    <col min="5373" max="5373" width="60.42578125" customWidth="1"/>
    <col min="5374" max="5374" width="8.28515625" customWidth="1"/>
    <col min="5375" max="5375" width="8.85546875" customWidth="1"/>
    <col min="5376" max="5376" width="13.140625" customWidth="1"/>
    <col min="5377" max="5377" width="8" customWidth="1"/>
    <col min="5378" max="5378" width="15" customWidth="1"/>
    <col min="5379" max="5379" width="12.85546875" customWidth="1"/>
    <col min="5380" max="5380" width="13.140625" customWidth="1"/>
    <col min="5629" max="5629" width="60.42578125" customWidth="1"/>
    <col min="5630" max="5630" width="8.28515625" customWidth="1"/>
    <col min="5631" max="5631" width="8.85546875" customWidth="1"/>
    <col min="5632" max="5632" width="13.140625" customWidth="1"/>
    <col min="5633" max="5633" width="8" customWidth="1"/>
    <col min="5634" max="5634" width="15" customWidth="1"/>
    <col min="5635" max="5635" width="12.85546875" customWidth="1"/>
    <col min="5636" max="5636" width="13.140625" customWidth="1"/>
    <col min="5885" max="5885" width="60.42578125" customWidth="1"/>
    <col min="5886" max="5886" width="8.28515625" customWidth="1"/>
    <col min="5887" max="5887" width="8.85546875" customWidth="1"/>
    <col min="5888" max="5888" width="13.140625" customWidth="1"/>
    <col min="5889" max="5889" width="8" customWidth="1"/>
    <col min="5890" max="5890" width="15" customWidth="1"/>
    <col min="5891" max="5891" width="12.85546875" customWidth="1"/>
    <col min="5892" max="5892" width="13.140625" customWidth="1"/>
    <col min="6141" max="6141" width="60.42578125" customWidth="1"/>
    <col min="6142" max="6142" width="8.28515625" customWidth="1"/>
    <col min="6143" max="6143" width="8.85546875" customWidth="1"/>
    <col min="6144" max="6144" width="13.140625" customWidth="1"/>
    <col min="6145" max="6145" width="8" customWidth="1"/>
    <col min="6146" max="6146" width="15" customWidth="1"/>
    <col min="6147" max="6147" width="12.85546875" customWidth="1"/>
    <col min="6148" max="6148" width="13.140625" customWidth="1"/>
    <col min="6397" max="6397" width="60.42578125" customWidth="1"/>
    <col min="6398" max="6398" width="8.28515625" customWidth="1"/>
    <col min="6399" max="6399" width="8.85546875" customWidth="1"/>
    <col min="6400" max="6400" width="13.140625" customWidth="1"/>
    <col min="6401" max="6401" width="8" customWidth="1"/>
    <col min="6402" max="6402" width="15" customWidth="1"/>
    <col min="6403" max="6403" width="12.85546875" customWidth="1"/>
    <col min="6404" max="6404" width="13.140625" customWidth="1"/>
    <col min="6653" max="6653" width="60.42578125" customWidth="1"/>
    <col min="6654" max="6654" width="8.28515625" customWidth="1"/>
    <col min="6655" max="6655" width="8.85546875" customWidth="1"/>
    <col min="6656" max="6656" width="13.140625" customWidth="1"/>
    <col min="6657" max="6657" width="8" customWidth="1"/>
    <col min="6658" max="6658" width="15" customWidth="1"/>
    <col min="6659" max="6659" width="12.85546875" customWidth="1"/>
    <col min="6660" max="6660" width="13.140625" customWidth="1"/>
    <col min="6909" max="6909" width="60.42578125" customWidth="1"/>
    <col min="6910" max="6910" width="8.28515625" customWidth="1"/>
    <col min="6911" max="6911" width="8.85546875" customWidth="1"/>
    <col min="6912" max="6912" width="13.140625" customWidth="1"/>
    <col min="6913" max="6913" width="8" customWidth="1"/>
    <col min="6914" max="6914" width="15" customWidth="1"/>
    <col min="6915" max="6915" width="12.85546875" customWidth="1"/>
    <col min="6916" max="6916" width="13.140625" customWidth="1"/>
    <col min="7165" max="7165" width="60.42578125" customWidth="1"/>
    <col min="7166" max="7166" width="8.28515625" customWidth="1"/>
    <col min="7167" max="7167" width="8.85546875" customWidth="1"/>
    <col min="7168" max="7168" width="13.140625" customWidth="1"/>
    <col min="7169" max="7169" width="8" customWidth="1"/>
    <col min="7170" max="7170" width="15" customWidth="1"/>
    <col min="7171" max="7171" width="12.85546875" customWidth="1"/>
    <col min="7172" max="7172" width="13.140625" customWidth="1"/>
    <col min="7421" max="7421" width="60.42578125" customWidth="1"/>
    <col min="7422" max="7422" width="8.28515625" customWidth="1"/>
    <col min="7423" max="7423" width="8.85546875" customWidth="1"/>
    <col min="7424" max="7424" width="13.140625" customWidth="1"/>
    <col min="7425" max="7425" width="8" customWidth="1"/>
    <col min="7426" max="7426" width="15" customWidth="1"/>
    <col min="7427" max="7427" width="12.85546875" customWidth="1"/>
    <col min="7428" max="7428" width="13.140625" customWidth="1"/>
    <col min="7677" max="7677" width="60.42578125" customWidth="1"/>
    <col min="7678" max="7678" width="8.28515625" customWidth="1"/>
    <col min="7679" max="7679" width="8.85546875" customWidth="1"/>
    <col min="7680" max="7680" width="13.140625" customWidth="1"/>
    <col min="7681" max="7681" width="8" customWidth="1"/>
    <col min="7682" max="7682" width="15" customWidth="1"/>
    <col min="7683" max="7683" width="12.85546875" customWidth="1"/>
    <col min="7684" max="7684" width="13.140625" customWidth="1"/>
    <col min="7933" max="7933" width="60.42578125" customWidth="1"/>
    <col min="7934" max="7934" width="8.28515625" customWidth="1"/>
    <col min="7935" max="7935" width="8.85546875" customWidth="1"/>
    <col min="7936" max="7936" width="13.140625" customWidth="1"/>
    <col min="7937" max="7937" width="8" customWidth="1"/>
    <col min="7938" max="7938" width="15" customWidth="1"/>
    <col min="7939" max="7939" width="12.85546875" customWidth="1"/>
    <col min="7940" max="7940" width="13.140625" customWidth="1"/>
    <col min="8189" max="8189" width="60.42578125" customWidth="1"/>
    <col min="8190" max="8190" width="8.28515625" customWidth="1"/>
    <col min="8191" max="8191" width="8.85546875" customWidth="1"/>
    <col min="8192" max="8192" width="13.140625" customWidth="1"/>
    <col min="8193" max="8193" width="8" customWidth="1"/>
    <col min="8194" max="8194" width="15" customWidth="1"/>
    <col min="8195" max="8195" width="12.85546875" customWidth="1"/>
    <col min="8196" max="8196" width="13.140625" customWidth="1"/>
    <col min="8445" max="8445" width="60.42578125" customWidth="1"/>
    <col min="8446" max="8446" width="8.28515625" customWidth="1"/>
    <col min="8447" max="8447" width="8.85546875" customWidth="1"/>
    <col min="8448" max="8448" width="13.140625" customWidth="1"/>
    <col min="8449" max="8449" width="8" customWidth="1"/>
    <col min="8450" max="8450" width="15" customWidth="1"/>
    <col min="8451" max="8451" width="12.85546875" customWidth="1"/>
    <col min="8452" max="8452" width="13.140625" customWidth="1"/>
    <col min="8701" max="8701" width="60.42578125" customWidth="1"/>
    <col min="8702" max="8702" width="8.28515625" customWidth="1"/>
    <col min="8703" max="8703" width="8.85546875" customWidth="1"/>
    <col min="8704" max="8704" width="13.140625" customWidth="1"/>
    <col min="8705" max="8705" width="8" customWidth="1"/>
    <col min="8706" max="8706" width="15" customWidth="1"/>
    <col min="8707" max="8707" width="12.85546875" customWidth="1"/>
    <col min="8708" max="8708" width="13.140625" customWidth="1"/>
    <col min="8957" max="8957" width="60.42578125" customWidth="1"/>
    <col min="8958" max="8958" width="8.28515625" customWidth="1"/>
    <col min="8959" max="8959" width="8.85546875" customWidth="1"/>
    <col min="8960" max="8960" width="13.140625" customWidth="1"/>
    <col min="8961" max="8961" width="8" customWidth="1"/>
    <col min="8962" max="8962" width="15" customWidth="1"/>
    <col min="8963" max="8963" width="12.85546875" customWidth="1"/>
    <col min="8964" max="8964" width="13.140625" customWidth="1"/>
    <col min="9213" max="9213" width="60.42578125" customWidth="1"/>
    <col min="9214" max="9214" width="8.28515625" customWidth="1"/>
    <col min="9215" max="9215" width="8.85546875" customWidth="1"/>
    <col min="9216" max="9216" width="13.140625" customWidth="1"/>
    <col min="9217" max="9217" width="8" customWidth="1"/>
    <col min="9218" max="9218" width="15" customWidth="1"/>
    <col min="9219" max="9219" width="12.85546875" customWidth="1"/>
    <col min="9220" max="9220" width="13.140625" customWidth="1"/>
    <col min="9469" max="9469" width="60.42578125" customWidth="1"/>
    <col min="9470" max="9470" width="8.28515625" customWidth="1"/>
    <col min="9471" max="9471" width="8.85546875" customWidth="1"/>
    <col min="9472" max="9472" width="13.140625" customWidth="1"/>
    <col min="9473" max="9473" width="8" customWidth="1"/>
    <col min="9474" max="9474" width="15" customWidth="1"/>
    <col min="9475" max="9475" width="12.85546875" customWidth="1"/>
    <col min="9476" max="9476" width="13.140625" customWidth="1"/>
    <col min="9725" max="9725" width="60.42578125" customWidth="1"/>
    <col min="9726" max="9726" width="8.28515625" customWidth="1"/>
    <col min="9727" max="9727" width="8.85546875" customWidth="1"/>
    <col min="9728" max="9728" width="13.140625" customWidth="1"/>
    <col min="9729" max="9729" width="8" customWidth="1"/>
    <col min="9730" max="9730" width="15" customWidth="1"/>
    <col min="9731" max="9731" width="12.85546875" customWidth="1"/>
    <col min="9732" max="9732" width="13.140625" customWidth="1"/>
    <col min="9981" max="9981" width="60.42578125" customWidth="1"/>
    <col min="9982" max="9982" width="8.28515625" customWidth="1"/>
    <col min="9983" max="9983" width="8.85546875" customWidth="1"/>
    <col min="9984" max="9984" width="13.140625" customWidth="1"/>
    <col min="9985" max="9985" width="8" customWidth="1"/>
    <col min="9986" max="9986" width="15" customWidth="1"/>
    <col min="9987" max="9987" width="12.85546875" customWidth="1"/>
    <col min="9988" max="9988" width="13.140625" customWidth="1"/>
    <col min="10237" max="10237" width="60.42578125" customWidth="1"/>
    <col min="10238" max="10238" width="8.28515625" customWidth="1"/>
    <col min="10239" max="10239" width="8.85546875" customWidth="1"/>
    <col min="10240" max="10240" width="13.140625" customWidth="1"/>
    <col min="10241" max="10241" width="8" customWidth="1"/>
    <col min="10242" max="10242" width="15" customWidth="1"/>
    <col min="10243" max="10243" width="12.85546875" customWidth="1"/>
    <col min="10244" max="10244" width="13.140625" customWidth="1"/>
    <col min="10493" max="10493" width="60.42578125" customWidth="1"/>
    <col min="10494" max="10494" width="8.28515625" customWidth="1"/>
    <col min="10495" max="10495" width="8.85546875" customWidth="1"/>
    <col min="10496" max="10496" width="13.140625" customWidth="1"/>
    <col min="10497" max="10497" width="8" customWidth="1"/>
    <col min="10498" max="10498" width="15" customWidth="1"/>
    <col min="10499" max="10499" width="12.85546875" customWidth="1"/>
    <col min="10500" max="10500" width="13.140625" customWidth="1"/>
    <col min="10749" max="10749" width="60.42578125" customWidth="1"/>
    <col min="10750" max="10750" width="8.28515625" customWidth="1"/>
    <col min="10751" max="10751" width="8.85546875" customWidth="1"/>
    <col min="10752" max="10752" width="13.140625" customWidth="1"/>
    <col min="10753" max="10753" width="8" customWidth="1"/>
    <col min="10754" max="10754" width="15" customWidth="1"/>
    <col min="10755" max="10755" width="12.85546875" customWidth="1"/>
    <col min="10756" max="10756" width="13.140625" customWidth="1"/>
    <col min="11005" max="11005" width="60.42578125" customWidth="1"/>
    <col min="11006" max="11006" width="8.28515625" customWidth="1"/>
    <col min="11007" max="11007" width="8.85546875" customWidth="1"/>
    <col min="11008" max="11008" width="13.140625" customWidth="1"/>
    <col min="11009" max="11009" width="8" customWidth="1"/>
    <col min="11010" max="11010" width="15" customWidth="1"/>
    <col min="11011" max="11011" width="12.85546875" customWidth="1"/>
    <col min="11012" max="11012" width="13.140625" customWidth="1"/>
    <col min="11261" max="11261" width="60.42578125" customWidth="1"/>
    <col min="11262" max="11262" width="8.28515625" customWidth="1"/>
    <col min="11263" max="11263" width="8.85546875" customWidth="1"/>
    <col min="11264" max="11264" width="13.140625" customWidth="1"/>
    <col min="11265" max="11265" width="8" customWidth="1"/>
    <col min="11266" max="11266" width="15" customWidth="1"/>
    <col min="11267" max="11267" width="12.85546875" customWidth="1"/>
    <col min="11268" max="11268" width="13.140625" customWidth="1"/>
    <col min="11517" max="11517" width="60.42578125" customWidth="1"/>
    <col min="11518" max="11518" width="8.28515625" customWidth="1"/>
    <col min="11519" max="11519" width="8.85546875" customWidth="1"/>
    <col min="11520" max="11520" width="13.140625" customWidth="1"/>
    <col min="11521" max="11521" width="8" customWidth="1"/>
    <col min="11522" max="11522" width="15" customWidth="1"/>
    <col min="11523" max="11523" width="12.85546875" customWidth="1"/>
    <col min="11524" max="11524" width="13.140625" customWidth="1"/>
    <col min="11773" max="11773" width="60.42578125" customWidth="1"/>
    <col min="11774" max="11774" width="8.28515625" customWidth="1"/>
    <col min="11775" max="11775" width="8.85546875" customWidth="1"/>
    <col min="11776" max="11776" width="13.140625" customWidth="1"/>
    <col min="11777" max="11777" width="8" customWidth="1"/>
    <col min="11778" max="11778" width="15" customWidth="1"/>
    <col min="11779" max="11779" width="12.85546875" customWidth="1"/>
    <col min="11780" max="11780" width="13.140625" customWidth="1"/>
    <col min="12029" max="12029" width="60.42578125" customWidth="1"/>
    <col min="12030" max="12030" width="8.28515625" customWidth="1"/>
    <col min="12031" max="12031" width="8.85546875" customWidth="1"/>
    <col min="12032" max="12032" width="13.140625" customWidth="1"/>
    <col min="12033" max="12033" width="8" customWidth="1"/>
    <col min="12034" max="12034" width="15" customWidth="1"/>
    <col min="12035" max="12035" width="12.85546875" customWidth="1"/>
    <col min="12036" max="12036" width="13.140625" customWidth="1"/>
    <col min="12285" max="12285" width="60.42578125" customWidth="1"/>
    <col min="12286" max="12286" width="8.28515625" customWidth="1"/>
    <col min="12287" max="12287" width="8.85546875" customWidth="1"/>
    <col min="12288" max="12288" width="13.140625" customWidth="1"/>
    <col min="12289" max="12289" width="8" customWidth="1"/>
    <col min="12290" max="12290" width="15" customWidth="1"/>
    <col min="12291" max="12291" width="12.85546875" customWidth="1"/>
    <col min="12292" max="12292" width="13.140625" customWidth="1"/>
    <col min="12541" max="12541" width="60.42578125" customWidth="1"/>
    <col min="12542" max="12542" width="8.28515625" customWidth="1"/>
    <col min="12543" max="12543" width="8.85546875" customWidth="1"/>
    <col min="12544" max="12544" width="13.140625" customWidth="1"/>
    <col min="12545" max="12545" width="8" customWidth="1"/>
    <col min="12546" max="12546" width="15" customWidth="1"/>
    <col min="12547" max="12547" width="12.85546875" customWidth="1"/>
    <col min="12548" max="12548" width="13.140625" customWidth="1"/>
    <col min="12797" max="12797" width="60.42578125" customWidth="1"/>
    <col min="12798" max="12798" width="8.28515625" customWidth="1"/>
    <col min="12799" max="12799" width="8.85546875" customWidth="1"/>
    <col min="12800" max="12800" width="13.140625" customWidth="1"/>
    <col min="12801" max="12801" width="8" customWidth="1"/>
    <col min="12802" max="12802" width="15" customWidth="1"/>
    <col min="12803" max="12803" width="12.85546875" customWidth="1"/>
    <col min="12804" max="12804" width="13.140625" customWidth="1"/>
    <col min="13053" max="13053" width="60.42578125" customWidth="1"/>
    <col min="13054" max="13054" width="8.28515625" customWidth="1"/>
    <col min="13055" max="13055" width="8.85546875" customWidth="1"/>
    <col min="13056" max="13056" width="13.140625" customWidth="1"/>
    <col min="13057" max="13057" width="8" customWidth="1"/>
    <col min="13058" max="13058" width="15" customWidth="1"/>
    <col min="13059" max="13059" width="12.85546875" customWidth="1"/>
    <col min="13060" max="13060" width="13.140625" customWidth="1"/>
    <col min="13309" max="13309" width="60.42578125" customWidth="1"/>
    <col min="13310" max="13310" width="8.28515625" customWidth="1"/>
    <col min="13311" max="13311" width="8.85546875" customWidth="1"/>
    <col min="13312" max="13312" width="13.140625" customWidth="1"/>
    <col min="13313" max="13313" width="8" customWidth="1"/>
    <col min="13314" max="13314" width="15" customWidth="1"/>
    <col min="13315" max="13315" width="12.85546875" customWidth="1"/>
    <col min="13316" max="13316" width="13.140625" customWidth="1"/>
    <col min="13565" max="13565" width="60.42578125" customWidth="1"/>
    <col min="13566" max="13566" width="8.28515625" customWidth="1"/>
    <col min="13567" max="13567" width="8.85546875" customWidth="1"/>
    <col min="13568" max="13568" width="13.140625" customWidth="1"/>
    <col min="13569" max="13569" width="8" customWidth="1"/>
    <col min="13570" max="13570" width="15" customWidth="1"/>
    <col min="13571" max="13571" width="12.85546875" customWidth="1"/>
    <col min="13572" max="13572" width="13.140625" customWidth="1"/>
    <col min="13821" max="13821" width="60.42578125" customWidth="1"/>
    <col min="13822" max="13822" width="8.28515625" customWidth="1"/>
    <col min="13823" max="13823" width="8.85546875" customWidth="1"/>
    <col min="13824" max="13824" width="13.140625" customWidth="1"/>
    <col min="13825" max="13825" width="8" customWidth="1"/>
    <col min="13826" max="13826" width="15" customWidth="1"/>
    <col min="13827" max="13827" width="12.85546875" customWidth="1"/>
    <col min="13828" max="13828" width="13.140625" customWidth="1"/>
    <col min="14077" max="14077" width="60.42578125" customWidth="1"/>
    <col min="14078" max="14078" width="8.28515625" customWidth="1"/>
    <col min="14079" max="14079" width="8.85546875" customWidth="1"/>
    <col min="14080" max="14080" width="13.140625" customWidth="1"/>
    <col min="14081" max="14081" width="8" customWidth="1"/>
    <col min="14082" max="14082" width="15" customWidth="1"/>
    <col min="14083" max="14083" width="12.85546875" customWidth="1"/>
    <col min="14084" max="14084" width="13.140625" customWidth="1"/>
    <col min="14333" max="14333" width="60.42578125" customWidth="1"/>
    <col min="14334" max="14334" width="8.28515625" customWidth="1"/>
    <col min="14335" max="14335" width="8.85546875" customWidth="1"/>
    <col min="14336" max="14336" width="13.140625" customWidth="1"/>
    <col min="14337" max="14337" width="8" customWidth="1"/>
    <col min="14338" max="14338" width="15" customWidth="1"/>
    <col min="14339" max="14339" width="12.85546875" customWidth="1"/>
    <col min="14340" max="14340" width="13.140625" customWidth="1"/>
    <col min="14589" max="14589" width="60.42578125" customWidth="1"/>
    <col min="14590" max="14590" width="8.28515625" customWidth="1"/>
    <col min="14591" max="14591" width="8.85546875" customWidth="1"/>
    <col min="14592" max="14592" width="13.140625" customWidth="1"/>
    <col min="14593" max="14593" width="8" customWidth="1"/>
    <col min="14594" max="14594" width="15" customWidth="1"/>
    <col min="14595" max="14595" width="12.85546875" customWidth="1"/>
    <col min="14596" max="14596" width="13.140625" customWidth="1"/>
    <col min="14845" max="14845" width="60.42578125" customWidth="1"/>
    <col min="14846" max="14846" width="8.28515625" customWidth="1"/>
    <col min="14847" max="14847" width="8.85546875" customWidth="1"/>
    <col min="14848" max="14848" width="13.140625" customWidth="1"/>
    <col min="14849" max="14849" width="8" customWidth="1"/>
    <col min="14850" max="14850" width="15" customWidth="1"/>
    <col min="14851" max="14851" width="12.85546875" customWidth="1"/>
    <col min="14852" max="14852" width="13.140625" customWidth="1"/>
    <col min="15101" max="15101" width="60.42578125" customWidth="1"/>
    <col min="15102" max="15102" width="8.28515625" customWidth="1"/>
    <col min="15103" max="15103" width="8.85546875" customWidth="1"/>
    <col min="15104" max="15104" width="13.140625" customWidth="1"/>
    <col min="15105" max="15105" width="8" customWidth="1"/>
    <col min="15106" max="15106" width="15" customWidth="1"/>
    <col min="15107" max="15107" width="12.85546875" customWidth="1"/>
    <col min="15108" max="15108" width="13.140625" customWidth="1"/>
    <col min="15357" max="15357" width="60.42578125" customWidth="1"/>
    <col min="15358" max="15358" width="8.28515625" customWidth="1"/>
    <col min="15359" max="15359" width="8.85546875" customWidth="1"/>
    <col min="15360" max="15360" width="13.140625" customWidth="1"/>
    <col min="15361" max="15361" width="8" customWidth="1"/>
    <col min="15362" max="15362" width="15" customWidth="1"/>
    <col min="15363" max="15363" width="12.85546875" customWidth="1"/>
    <col min="15364" max="15364" width="13.140625" customWidth="1"/>
    <col min="15613" max="15613" width="60.42578125" customWidth="1"/>
    <col min="15614" max="15614" width="8.28515625" customWidth="1"/>
    <col min="15615" max="15615" width="8.85546875" customWidth="1"/>
    <col min="15616" max="15616" width="13.140625" customWidth="1"/>
    <col min="15617" max="15617" width="8" customWidth="1"/>
    <col min="15618" max="15618" width="15" customWidth="1"/>
    <col min="15619" max="15619" width="12.85546875" customWidth="1"/>
    <col min="15620" max="15620" width="13.140625" customWidth="1"/>
    <col min="15869" max="15869" width="60.42578125" customWidth="1"/>
    <col min="15870" max="15870" width="8.28515625" customWidth="1"/>
    <col min="15871" max="15871" width="8.85546875" customWidth="1"/>
    <col min="15872" max="15872" width="13.140625" customWidth="1"/>
    <col min="15873" max="15873" width="8" customWidth="1"/>
    <col min="15874" max="15874" width="15" customWidth="1"/>
    <col min="15875" max="15875" width="12.85546875" customWidth="1"/>
    <col min="15876" max="15876" width="13.140625" customWidth="1"/>
    <col min="16125" max="16125" width="60.42578125" customWidth="1"/>
    <col min="16126" max="16126" width="8.28515625" customWidth="1"/>
    <col min="16127" max="16127" width="8.85546875" customWidth="1"/>
    <col min="16128" max="16128" width="13.140625" customWidth="1"/>
    <col min="16129" max="16129" width="8" customWidth="1"/>
    <col min="16130" max="16130" width="15" customWidth="1"/>
    <col min="16131" max="16131" width="12.85546875" customWidth="1"/>
    <col min="16132" max="16132" width="13.140625" customWidth="1"/>
  </cols>
  <sheetData>
    <row r="1" spans="1:6" ht="12.75" customHeight="1" x14ac:dyDescent="0.25">
      <c r="C1" s="458" t="s">
        <v>348</v>
      </c>
      <c r="D1" s="458"/>
      <c r="E1" s="458"/>
      <c r="F1" s="458"/>
    </row>
    <row r="2" spans="1:6" x14ac:dyDescent="0.25">
      <c r="C2" s="458"/>
      <c r="D2" s="458"/>
      <c r="E2" s="458"/>
      <c r="F2" s="458"/>
    </row>
    <row r="3" spans="1:6" ht="26.25" customHeight="1" x14ac:dyDescent="0.25">
      <c r="C3" s="458"/>
      <c r="D3" s="458"/>
      <c r="E3" s="458"/>
      <c r="F3" s="458"/>
    </row>
    <row r="4" spans="1:6" x14ac:dyDescent="0.25">
      <c r="C4" s="2"/>
      <c r="D4" s="2"/>
    </row>
    <row r="5" spans="1:6" ht="15" customHeight="1" x14ac:dyDescent="0.25">
      <c r="A5" s="464" t="s">
        <v>349</v>
      </c>
      <c r="B5" s="464"/>
      <c r="C5" s="464"/>
      <c r="D5" s="464"/>
      <c r="E5" s="464"/>
      <c r="F5" s="464"/>
    </row>
    <row r="6" spans="1:6" ht="15" customHeight="1" x14ac:dyDescent="0.25">
      <c r="A6" s="464"/>
      <c r="B6" s="464"/>
      <c r="C6" s="464"/>
      <c r="D6" s="464"/>
      <c r="E6" s="464"/>
      <c r="F6" s="464"/>
    </row>
    <row r="7" spans="1:6" ht="15" customHeight="1" x14ac:dyDescent="0.25">
      <c r="A7" s="464"/>
      <c r="B7" s="464"/>
      <c r="C7" s="464"/>
      <c r="D7" s="464"/>
      <c r="E7" s="464"/>
      <c r="F7" s="464"/>
    </row>
    <row r="8" spans="1:6" ht="32.25" customHeight="1" x14ac:dyDescent="0.25">
      <c r="A8" s="464"/>
      <c r="B8" s="464"/>
      <c r="C8" s="464"/>
      <c r="D8" s="464"/>
      <c r="E8" s="464"/>
      <c r="F8" s="464"/>
    </row>
    <row r="9" spans="1:6" ht="15.75" thickBot="1" x14ac:dyDescent="0.3">
      <c r="B9" s="42"/>
      <c r="E9" s="119"/>
      <c r="F9" s="119"/>
    </row>
    <row r="10" spans="1:6" ht="15.75" x14ac:dyDescent="0.25">
      <c r="A10" s="43"/>
      <c r="B10" s="44"/>
      <c r="C10" s="44"/>
      <c r="D10" s="45"/>
      <c r="E10" s="472" t="s">
        <v>174</v>
      </c>
      <c r="F10" s="473"/>
    </row>
    <row r="11" spans="1:6" ht="15.75" x14ac:dyDescent="0.25">
      <c r="A11" s="294"/>
      <c r="B11" s="46"/>
      <c r="C11" s="46"/>
      <c r="D11" s="3"/>
      <c r="E11" s="474"/>
      <c r="F11" s="475"/>
    </row>
    <row r="12" spans="1:6" ht="39" customHeight="1" x14ac:dyDescent="0.25">
      <c r="A12" s="294" t="s">
        <v>43</v>
      </c>
      <c r="B12" s="46" t="s">
        <v>44</v>
      </c>
      <c r="C12" s="46" t="s">
        <v>45</v>
      </c>
      <c r="D12" s="3">
        <v>2021</v>
      </c>
      <c r="E12" s="158">
        <v>2022</v>
      </c>
      <c r="F12" s="158">
        <v>2023</v>
      </c>
    </row>
    <row r="13" spans="1:6" ht="39" customHeight="1" x14ac:dyDescent="0.25">
      <c r="A13" s="476" t="s">
        <v>232</v>
      </c>
      <c r="B13" s="477"/>
      <c r="C13" s="477"/>
      <c r="D13" s="477"/>
      <c r="E13" s="477"/>
      <c r="F13" s="478"/>
    </row>
    <row r="14" spans="1:6" s="342" customFormat="1" ht="39" customHeight="1" x14ac:dyDescent="0.25">
      <c r="A14" s="360" t="s">
        <v>265</v>
      </c>
      <c r="B14" s="361" t="s">
        <v>266</v>
      </c>
      <c r="C14" s="361" t="s">
        <v>48</v>
      </c>
      <c r="D14" s="362">
        <f>D15+D20+D35+D40+D45</f>
        <v>102</v>
      </c>
      <c r="E14" s="362">
        <f>E15+E20+E35+E40+E45</f>
        <v>80</v>
      </c>
      <c r="F14" s="362">
        <f>F15+F20+F35+F40+F45</f>
        <v>80</v>
      </c>
    </row>
    <row r="15" spans="1:6" s="342" customFormat="1" ht="39" customHeight="1" x14ac:dyDescent="0.25">
      <c r="A15" s="161" t="s">
        <v>171</v>
      </c>
      <c r="B15" s="180">
        <v>9510000000</v>
      </c>
      <c r="C15" s="180" t="s">
        <v>48</v>
      </c>
      <c r="D15" s="222">
        <f t="shared" ref="D15:F18" si="0">D16</f>
        <v>25</v>
      </c>
      <c r="E15" s="222">
        <f t="shared" si="0"/>
        <v>25</v>
      </c>
      <c r="F15" s="223">
        <f t="shared" si="0"/>
        <v>25</v>
      </c>
    </row>
    <row r="16" spans="1:6" s="342" customFormat="1" ht="39" customHeight="1" x14ac:dyDescent="0.25">
      <c r="A16" s="347" t="s">
        <v>170</v>
      </c>
      <c r="B16" s="25">
        <v>9510000047</v>
      </c>
      <c r="C16" s="25" t="s">
        <v>48</v>
      </c>
      <c r="D16" s="109">
        <f t="shared" si="0"/>
        <v>25</v>
      </c>
      <c r="E16" s="104">
        <f t="shared" si="0"/>
        <v>25</v>
      </c>
      <c r="F16" s="85">
        <f t="shared" si="0"/>
        <v>25</v>
      </c>
    </row>
    <row r="17" spans="1:6" s="342" customFormat="1" ht="39" customHeight="1" x14ac:dyDescent="0.25">
      <c r="A17" s="347" t="s">
        <v>100</v>
      </c>
      <c r="B17" s="25">
        <v>9510000047</v>
      </c>
      <c r="C17" s="25">
        <v>200</v>
      </c>
      <c r="D17" s="109">
        <f t="shared" si="0"/>
        <v>25</v>
      </c>
      <c r="E17" s="104">
        <f t="shared" si="0"/>
        <v>25</v>
      </c>
      <c r="F17" s="85">
        <f t="shared" si="0"/>
        <v>25</v>
      </c>
    </row>
    <row r="18" spans="1:6" s="342" customFormat="1" ht="39" customHeight="1" x14ac:dyDescent="0.25">
      <c r="A18" s="347" t="s">
        <v>110</v>
      </c>
      <c r="B18" s="25">
        <v>9510000047</v>
      </c>
      <c r="C18" s="25">
        <v>240</v>
      </c>
      <c r="D18" s="109">
        <f t="shared" si="0"/>
        <v>25</v>
      </c>
      <c r="E18" s="104">
        <f t="shared" si="0"/>
        <v>25</v>
      </c>
      <c r="F18" s="85">
        <f t="shared" si="0"/>
        <v>25</v>
      </c>
    </row>
    <row r="19" spans="1:6" s="342" customFormat="1" ht="39" customHeight="1" x14ac:dyDescent="0.25">
      <c r="A19" s="347" t="s">
        <v>65</v>
      </c>
      <c r="B19" s="25">
        <v>9510000047</v>
      </c>
      <c r="C19" s="25">
        <v>244</v>
      </c>
      <c r="D19" s="109">
        <v>25</v>
      </c>
      <c r="E19" s="104">
        <f>20+5</f>
        <v>25</v>
      </c>
      <c r="F19" s="85">
        <f>20+5</f>
        <v>25</v>
      </c>
    </row>
    <row r="20" spans="1:6" ht="39" customHeight="1" x14ac:dyDescent="0.25">
      <c r="A20" s="349" t="s">
        <v>172</v>
      </c>
      <c r="B20" s="180">
        <v>9520000000</v>
      </c>
      <c r="C20" s="180" t="s">
        <v>48</v>
      </c>
      <c r="D20" s="222">
        <f>D21+D28</f>
        <v>50</v>
      </c>
      <c r="E20" s="222">
        <f t="shared" ref="E20:F20" si="1">E21+E28</f>
        <v>50</v>
      </c>
      <c r="F20" s="222">
        <f t="shared" si="1"/>
        <v>50</v>
      </c>
    </row>
    <row r="21" spans="1:6" ht="39" customHeight="1" x14ac:dyDescent="0.25">
      <c r="A21" s="54" t="s">
        <v>173</v>
      </c>
      <c r="B21" s="25">
        <v>9520000048</v>
      </c>
      <c r="C21" s="25" t="s">
        <v>48</v>
      </c>
      <c r="D21" s="109">
        <f>D22+D25</f>
        <v>50</v>
      </c>
      <c r="E21" s="109">
        <f t="shared" ref="E21:F21" si="2">E22+E25</f>
        <v>50</v>
      </c>
      <c r="F21" s="109">
        <f t="shared" si="2"/>
        <v>50</v>
      </c>
    </row>
    <row r="22" spans="1:6" ht="39" customHeight="1" x14ac:dyDescent="0.25">
      <c r="A22" s="54" t="s">
        <v>53</v>
      </c>
      <c r="B22" s="25">
        <v>9520000048</v>
      </c>
      <c r="C22" s="55">
        <v>100</v>
      </c>
      <c r="D22" s="109">
        <f t="shared" ref="D22:F23" si="3">D23</f>
        <v>40</v>
      </c>
      <c r="E22" s="104">
        <f t="shared" si="3"/>
        <v>40</v>
      </c>
      <c r="F22" s="85">
        <f t="shared" si="3"/>
        <v>40</v>
      </c>
    </row>
    <row r="23" spans="1:6" ht="39" customHeight="1" x14ac:dyDescent="0.25">
      <c r="A23" s="54" t="s">
        <v>54</v>
      </c>
      <c r="B23" s="25">
        <v>9520000048</v>
      </c>
      <c r="C23" s="55">
        <v>120</v>
      </c>
      <c r="D23" s="109">
        <f t="shared" si="3"/>
        <v>40</v>
      </c>
      <c r="E23" s="104">
        <f t="shared" si="3"/>
        <v>40</v>
      </c>
      <c r="F23" s="85">
        <f t="shared" si="3"/>
        <v>40</v>
      </c>
    </row>
    <row r="24" spans="1:6" ht="39" customHeight="1" x14ac:dyDescent="0.25">
      <c r="A24" s="54" t="s">
        <v>61</v>
      </c>
      <c r="B24" s="25">
        <v>9520000048</v>
      </c>
      <c r="C24" s="55">
        <v>122</v>
      </c>
      <c r="D24" s="109">
        <v>40</v>
      </c>
      <c r="E24" s="104">
        <v>40</v>
      </c>
      <c r="F24" s="85">
        <v>40</v>
      </c>
    </row>
    <row r="25" spans="1:6" s="342" customFormat="1" ht="39" customHeight="1" x14ac:dyDescent="0.25">
      <c r="A25" s="414" t="s">
        <v>100</v>
      </c>
      <c r="B25" s="25">
        <v>9520000048</v>
      </c>
      <c r="C25" s="25">
        <v>200</v>
      </c>
      <c r="D25" s="109">
        <f>D26</f>
        <v>10</v>
      </c>
      <c r="E25" s="109">
        <f t="shared" ref="E25:F26" si="4">E26</f>
        <v>10</v>
      </c>
      <c r="F25" s="109">
        <f t="shared" si="4"/>
        <v>10</v>
      </c>
    </row>
    <row r="26" spans="1:6" s="342" customFormat="1" ht="39" customHeight="1" x14ac:dyDescent="0.25">
      <c r="A26" s="414" t="s">
        <v>110</v>
      </c>
      <c r="B26" s="25">
        <v>9520000048</v>
      </c>
      <c r="C26" s="25">
        <v>240</v>
      </c>
      <c r="D26" s="109">
        <f>D27</f>
        <v>10</v>
      </c>
      <c r="E26" s="109">
        <f t="shared" si="4"/>
        <v>10</v>
      </c>
      <c r="F26" s="109">
        <f t="shared" si="4"/>
        <v>10</v>
      </c>
    </row>
    <row r="27" spans="1:6" s="342" customFormat="1" ht="39" customHeight="1" x14ac:dyDescent="0.25">
      <c r="A27" s="414" t="s">
        <v>65</v>
      </c>
      <c r="B27" s="25">
        <v>9520000048</v>
      </c>
      <c r="C27" s="25">
        <v>244</v>
      </c>
      <c r="D27" s="109">
        <v>10</v>
      </c>
      <c r="E27" s="104">
        <v>10</v>
      </c>
      <c r="F27" s="85">
        <v>10</v>
      </c>
    </row>
    <row r="28" spans="1:6" s="342" customFormat="1" ht="39" customHeight="1" x14ac:dyDescent="0.25">
      <c r="A28" s="422" t="s">
        <v>324</v>
      </c>
      <c r="B28" s="436" t="s">
        <v>326</v>
      </c>
      <c r="C28" s="436" t="s">
        <v>48</v>
      </c>
      <c r="D28" s="429">
        <f>D30+D32</f>
        <v>0</v>
      </c>
      <c r="E28" s="431">
        <f t="shared" ref="E28:F28" si="5">E30+E32</f>
        <v>0</v>
      </c>
      <c r="F28" s="429">
        <f t="shared" si="5"/>
        <v>0</v>
      </c>
    </row>
    <row r="29" spans="1:6" s="342" customFormat="1" ht="39" customHeight="1" x14ac:dyDescent="0.25">
      <c r="A29" s="435" t="s">
        <v>53</v>
      </c>
      <c r="B29" s="437" t="s">
        <v>326</v>
      </c>
      <c r="C29" s="55">
        <v>100</v>
      </c>
      <c r="D29" s="421">
        <f>D30</f>
        <v>0</v>
      </c>
      <c r="E29" s="271">
        <f t="shared" ref="E29:E30" si="6">E30</f>
        <v>0</v>
      </c>
      <c r="F29" s="421">
        <f t="shared" ref="F29:F30" si="7">F30</f>
        <v>0</v>
      </c>
    </row>
    <row r="30" spans="1:6" s="342" customFormat="1" ht="39" customHeight="1" x14ac:dyDescent="0.25">
      <c r="A30" s="435" t="s">
        <v>54</v>
      </c>
      <c r="B30" s="437" t="s">
        <v>326</v>
      </c>
      <c r="C30" s="55">
        <v>120</v>
      </c>
      <c r="D30" s="421">
        <f>D31</f>
        <v>0</v>
      </c>
      <c r="E30" s="432">
        <f t="shared" si="6"/>
        <v>0</v>
      </c>
      <c r="F30" s="421">
        <f t="shared" si="7"/>
        <v>0</v>
      </c>
    </row>
    <row r="31" spans="1:6" s="342" customFormat="1" ht="39" customHeight="1" x14ac:dyDescent="0.25">
      <c r="A31" s="435" t="s">
        <v>325</v>
      </c>
      <c r="B31" s="437" t="s">
        <v>326</v>
      </c>
      <c r="C31" s="55">
        <v>122</v>
      </c>
      <c r="D31" s="430">
        <v>0</v>
      </c>
      <c r="E31" s="434">
        <v>0</v>
      </c>
      <c r="F31" s="426">
        <v>0</v>
      </c>
    </row>
    <row r="32" spans="1:6" s="342" customFormat="1" ht="39" customHeight="1" x14ac:dyDescent="0.25">
      <c r="A32" s="435" t="s">
        <v>62</v>
      </c>
      <c r="B32" s="437" t="s">
        <v>326</v>
      </c>
      <c r="C32" s="55">
        <v>200</v>
      </c>
      <c r="D32" s="421">
        <f>D33</f>
        <v>0</v>
      </c>
      <c r="E32" s="433">
        <f t="shared" ref="E32:E33" si="8">E33</f>
        <v>0</v>
      </c>
      <c r="F32" s="421">
        <f t="shared" ref="F32:F33" si="9">F33</f>
        <v>0</v>
      </c>
    </row>
    <row r="33" spans="1:6" s="342" customFormat="1" ht="39" customHeight="1" x14ac:dyDescent="0.25">
      <c r="A33" s="435" t="s">
        <v>63</v>
      </c>
      <c r="B33" s="437" t="s">
        <v>326</v>
      </c>
      <c r="C33" s="55">
        <v>240</v>
      </c>
      <c r="D33" s="421">
        <f>D34</f>
        <v>0</v>
      </c>
      <c r="E33" s="271">
        <f t="shared" si="8"/>
        <v>0</v>
      </c>
      <c r="F33" s="421">
        <f t="shared" si="9"/>
        <v>0</v>
      </c>
    </row>
    <row r="34" spans="1:6" s="342" customFormat="1" ht="39" customHeight="1" x14ac:dyDescent="0.25">
      <c r="A34" s="435" t="s">
        <v>327</v>
      </c>
      <c r="B34" s="437" t="s">
        <v>326</v>
      </c>
      <c r="C34" s="55">
        <v>244</v>
      </c>
      <c r="D34" s="421">
        <v>0</v>
      </c>
      <c r="E34" s="271">
        <v>0</v>
      </c>
      <c r="F34" s="421">
        <v>0</v>
      </c>
    </row>
    <row r="35" spans="1:6" ht="42.75" customHeight="1" x14ac:dyDescent="0.25">
      <c r="A35" s="161" t="s">
        <v>220</v>
      </c>
      <c r="B35" s="220" t="s">
        <v>221</v>
      </c>
      <c r="C35" s="220" t="s">
        <v>48</v>
      </c>
      <c r="D35" s="221">
        <f>D36</f>
        <v>22</v>
      </c>
      <c r="E35" s="221">
        <f>E36</f>
        <v>0</v>
      </c>
      <c r="F35" s="323">
        <f>F36</f>
        <v>0</v>
      </c>
    </row>
    <row r="36" spans="1:6" ht="39" customHeight="1" x14ac:dyDescent="0.25">
      <c r="A36" s="319" t="s">
        <v>272</v>
      </c>
      <c r="B36" s="256" t="s">
        <v>222</v>
      </c>
      <c r="C36" s="239" t="s">
        <v>270</v>
      </c>
      <c r="D36" s="257">
        <f>D37</f>
        <v>22</v>
      </c>
      <c r="E36" s="257">
        <f t="shared" ref="E36:F37" si="10">E37</f>
        <v>0</v>
      </c>
      <c r="F36" s="322">
        <f t="shared" si="10"/>
        <v>0</v>
      </c>
    </row>
    <row r="37" spans="1:6" ht="39" customHeight="1" x14ac:dyDescent="0.25">
      <c r="A37" s="293" t="s">
        <v>273</v>
      </c>
      <c r="B37" s="256" t="s">
        <v>222</v>
      </c>
      <c r="C37" s="256" t="s">
        <v>271</v>
      </c>
      <c r="D37" s="257">
        <f>D38+D39</f>
        <v>22</v>
      </c>
      <c r="E37" s="257">
        <f t="shared" si="10"/>
        <v>0</v>
      </c>
      <c r="F37" s="322">
        <f t="shared" si="10"/>
        <v>0</v>
      </c>
    </row>
    <row r="38" spans="1:6" ht="63.75" customHeight="1" x14ac:dyDescent="0.25">
      <c r="A38" s="321" t="s">
        <v>310</v>
      </c>
      <c r="B38" s="256" t="s">
        <v>222</v>
      </c>
      <c r="C38" s="256" t="s">
        <v>309</v>
      </c>
      <c r="D38" s="257">
        <v>22</v>
      </c>
      <c r="E38" s="257">
        <v>0</v>
      </c>
      <c r="F38" s="322">
        <v>0</v>
      </c>
    </row>
    <row r="39" spans="1:6" s="342" customFormat="1" ht="71.25" customHeight="1" x14ac:dyDescent="0.25">
      <c r="A39" s="413" t="s">
        <v>316</v>
      </c>
      <c r="B39" s="256" t="s">
        <v>315</v>
      </c>
      <c r="C39" s="256" t="s">
        <v>309</v>
      </c>
      <c r="D39" s="257">
        <v>0</v>
      </c>
      <c r="E39" s="257">
        <v>0</v>
      </c>
      <c r="F39" s="257">
        <v>0</v>
      </c>
    </row>
    <row r="40" spans="1:6" ht="44.25" customHeight="1" x14ac:dyDescent="0.25">
      <c r="A40" s="161" t="s">
        <v>275</v>
      </c>
      <c r="B40" s="220" t="s">
        <v>276</v>
      </c>
      <c r="C40" s="220" t="s">
        <v>48</v>
      </c>
      <c r="D40" s="221">
        <f>D41</f>
        <v>0</v>
      </c>
      <c r="E40" s="221">
        <f t="shared" ref="E40:F43" si="11">E41</f>
        <v>0</v>
      </c>
      <c r="F40" s="221">
        <f t="shared" si="11"/>
        <v>0</v>
      </c>
    </row>
    <row r="41" spans="1:6" ht="33" customHeight="1" x14ac:dyDescent="0.25">
      <c r="A41" s="293" t="s">
        <v>277</v>
      </c>
      <c r="B41" s="256" t="s">
        <v>278</v>
      </c>
      <c r="C41" s="256" t="s">
        <v>48</v>
      </c>
      <c r="D41" s="257">
        <f>D42</f>
        <v>0</v>
      </c>
      <c r="E41" s="257">
        <f t="shared" si="11"/>
        <v>0</v>
      </c>
      <c r="F41" s="257">
        <f t="shared" si="11"/>
        <v>0</v>
      </c>
    </row>
    <row r="42" spans="1:6" ht="39" customHeight="1" x14ac:dyDescent="0.25">
      <c r="A42" s="321" t="s">
        <v>100</v>
      </c>
      <c r="B42" s="256" t="s">
        <v>278</v>
      </c>
      <c r="C42" s="256" t="s">
        <v>223</v>
      </c>
      <c r="D42" s="257">
        <f>D43</f>
        <v>0</v>
      </c>
      <c r="E42" s="257">
        <f t="shared" si="11"/>
        <v>0</v>
      </c>
      <c r="F42" s="257">
        <f t="shared" si="11"/>
        <v>0</v>
      </c>
    </row>
    <row r="43" spans="1:6" ht="39" customHeight="1" x14ac:dyDescent="0.25">
      <c r="A43" s="321" t="s">
        <v>110</v>
      </c>
      <c r="B43" s="256" t="s">
        <v>278</v>
      </c>
      <c r="C43" s="239" t="s">
        <v>214</v>
      </c>
      <c r="D43" s="257">
        <f>D44</f>
        <v>0</v>
      </c>
      <c r="E43" s="257">
        <f t="shared" si="11"/>
        <v>0</v>
      </c>
      <c r="F43" s="257">
        <f t="shared" si="11"/>
        <v>0</v>
      </c>
    </row>
    <row r="44" spans="1:6" ht="39" customHeight="1" x14ac:dyDescent="0.25">
      <c r="A44" s="321" t="s">
        <v>65</v>
      </c>
      <c r="B44" s="256" t="s">
        <v>278</v>
      </c>
      <c r="C44" s="256" t="s">
        <v>224</v>
      </c>
      <c r="D44" s="257">
        <v>0</v>
      </c>
      <c r="E44" s="257">
        <v>0</v>
      </c>
      <c r="F44" s="257">
        <v>0</v>
      </c>
    </row>
    <row r="45" spans="1:6" s="342" customFormat="1" ht="54.75" customHeight="1" x14ac:dyDescent="0.25">
      <c r="A45" s="161" t="s">
        <v>293</v>
      </c>
      <c r="B45" s="220" t="s">
        <v>276</v>
      </c>
      <c r="C45" s="220" t="s">
        <v>48</v>
      </c>
      <c r="D45" s="221">
        <f t="shared" ref="D45:F48" si="12">D46</f>
        <v>5</v>
      </c>
      <c r="E45" s="221">
        <f t="shared" si="12"/>
        <v>5</v>
      </c>
      <c r="F45" s="221">
        <f t="shared" si="12"/>
        <v>5</v>
      </c>
    </row>
    <row r="46" spans="1:6" s="342" customFormat="1" ht="39" customHeight="1" x14ac:dyDescent="0.25">
      <c r="A46" s="293" t="s">
        <v>294</v>
      </c>
      <c r="B46" s="256" t="s">
        <v>295</v>
      </c>
      <c r="C46" s="256" t="s">
        <v>48</v>
      </c>
      <c r="D46" s="257">
        <f t="shared" si="12"/>
        <v>5</v>
      </c>
      <c r="E46" s="257">
        <f t="shared" si="12"/>
        <v>5</v>
      </c>
      <c r="F46" s="257">
        <f t="shared" si="12"/>
        <v>5</v>
      </c>
    </row>
    <row r="47" spans="1:6" s="342" customFormat="1" ht="39" customHeight="1" x14ac:dyDescent="0.25">
      <c r="A47" s="347" t="s">
        <v>100</v>
      </c>
      <c r="B47" s="256" t="s">
        <v>295</v>
      </c>
      <c r="C47" s="256" t="s">
        <v>223</v>
      </c>
      <c r="D47" s="257">
        <f t="shared" si="12"/>
        <v>5</v>
      </c>
      <c r="E47" s="257">
        <f t="shared" si="12"/>
        <v>5</v>
      </c>
      <c r="F47" s="257">
        <f t="shared" si="12"/>
        <v>5</v>
      </c>
    </row>
    <row r="48" spans="1:6" s="342" customFormat="1" ht="39" customHeight="1" x14ac:dyDescent="0.25">
      <c r="A48" s="347" t="s">
        <v>110</v>
      </c>
      <c r="B48" s="256" t="s">
        <v>295</v>
      </c>
      <c r="C48" s="239" t="s">
        <v>214</v>
      </c>
      <c r="D48" s="257">
        <f t="shared" si="12"/>
        <v>5</v>
      </c>
      <c r="E48" s="257">
        <f t="shared" si="12"/>
        <v>5</v>
      </c>
      <c r="F48" s="257">
        <f t="shared" si="12"/>
        <v>5</v>
      </c>
    </row>
    <row r="49" spans="1:6" s="342" customFormat="1" ht="39" customHeight="1" x14ac:dyDescent="0.25">
      <c r="A49" s="347" t="s">
        <v>65</v>
      </c>
      <c r="B49" s="256" t="s">
        <v>295</v>
      </c>
      <c r="C49" s="256" t="s">
        <v>224</v>
      </c>
      <c r="D49" s="257">
        <v>5</v>
      </c>
      <c r="E49" s="257">
        <v>5</v>
      </c>
      <c r="F49" s="257">
        <v>5</v>
      </c>
    </row>
    <row r="50" spans="1:6" ht="39" customHeight="1" x14ac:dyDescent="0.25">
      <c r="A50" s="476" t="s">
        <v>230</v>
      </c>
      <c r="B50" s="477"/>
      <c r="C50" s="477"/>
      <c r="D50" s="477"/>
      <c r="E50" s="477"/>
      <c r="F50" s="478"/>
    </row>
    <row r="51" spans="1:6" ht="66" customHeight="1" x14ac:dyDescent="0.25">
      <c r="A51" s="56" t="s">
        <v>263</v>
      </c>
      <c r="B51" s="220" t="s">
        <v>264</v>
      </c>
      <c r="C51" s="220" t="s">
        <v>48</v>
      </c>
      <c r="D51" s="221">
        <f>D52</f>
        <v>419.81580999999994</v>
      </c>
      <c r="E51" s="221">
        <f>E52</f>
        <v>419.81580999999994</v>
      </c>
      <c r="F51" s="221">
        <f>F52</f>
        <v>419.81580999999994</v>
      </c>
    </row>
    <row r="52" spans="1:6" ht="106.5" customHeight="1" x14ac:dyDescent="0.25">
      <c r="A52" s="295" t="s">
        <v>71</v>
      </c>
      <c r="B52" s="304" t="s">
        <v>211</v>
      </c>
      <c r="C52" s="304" t="s">
        <v>48</v>
      </c>
      <c r="D52" s="305">
        <f>D53+D56</f>
        <v>419.81580999999994</v>
      </c>
      <c r="E52" s="305">
        <f t="shared" ref="E52:F52" si="13">E53+E56</f>
        <v>419.81580999999994</v>
      </c>
      <c r="F52" s="306">
        <f t="shared" si="13"/>
        <v>419.81580999999994</v>
      </c>
    </row>
    <row r="53" spans="1:6" ht="54.75" customHeight="1" x14ac:dyDescent="0.25">
      <c r="A53" s="289" t="s">
        <v>210</v>
      </c>
      <c r="B53" s="166" t="s">
        <v>212</v>
      </c>
      <c r="C53" s="166" t="s">
        <v>48</v>
      </c>
      <c r="D53" s="167">
        <f>D54</f>
        <v>36.546999999999997</v>
      </c>
      <c r="E53" s="167">
        <f t="shared" ref="E53:F53" si="14">E54</f>
        <v>36.546999999999997</v>
      </c>
      <c r="F53" s="307">
        <f t="shared" si="14"/>
        <v>36.546999999999997</v>
      </c>
    </row>
    <row r="54" spans="1:6" ht="39" customHeight="1" x14ac:dyDescent="0.25">
      <c r="A54" s="288" t="s">
        <v>72</v>
      </c>
      <c r="B54" s="25">
        <v>4310000003</v>
      </c>
      <c r="C54" s="25">
        <v>500</v>
      </c>
      <c r="D54" s="109">
        <f t="shared" ref="D54:F54" si="15">D55</f>
        <v>36.546999999999997</v>
      </c>
      <c r="E54" s="104">
        <f t="shared" si="15"/>
        <v>36.546999999999997</v>
      </c>
      <c r="F54" s="85">
        <f t="shared" si="15"/>
        <v>36.546999999999997</v>
      </c>
    </row>
    <row r="55" spans="1:6" ht="39" customHeight="1" x14ac:dyDescent="0.25">
      <c r="A55" s="288" t="s">
        <v>41</v>
      </c>
      <c r="B55" s="25">
        <v>4310000003</v>
      </c>
      <c r="C55" s="25">
        <v>540</v>
      </c>
      <c r="D55" s="109">
        <v>36.546999999999997</v>
      </c>
      <c r="E55" s="104">
        <v>36.546999999999997</v>
      </c>
      <c r="F55" s="85">
        <v>36.546999999999997</v>
      </c>
    </row>
    <row r="56" spans="1:6" ht="39" customHeight="1" x14ac:dyDescent="0.25">
      <c r="A56" s="23" t="s">
        <v>124</v>
      </c>
      <c r="B56" s="49">
        <v>4310000004</v>
      </c>
      <c r="C56" s="49" t="s">
        <v>48</v>
      </c>
      <c r="D56" s="107">
        <f t="shared" ref="D56:F57" si="16">D57</f>
        <v>383.26880999999997</v>
      </c>
      <c r="E56" s="102">
        <f t="shared" si="16"/>
        <v>383.26880999999997</v>
      </c>
      <c r="F56" s="87">
        <f t="shared" si="16"/>
        <v>383.26880999999997</v>
      </c>
    </row>
    <row r="57" spans="1:6" ht="39" customHeight="1" x14ac:dyDescent="0.25">
      <c r="A57" s="288" t="s">
        <v>72</v>
      </c>
      <c r="B57" s="25">
        <v>4310000004</v>
      </c>
      <c r="C57" s="25">
        <v>500</v>
      </c>
      <c r="D57" s="109">
        <f>D58</f>
        <v>383.26880999999997</v>
      </c>
      <c r="E57" s="104">
        <f t="shared" si="16"/>
        <v>383.26880999999997</v>
      </c>
      <c r="F57" s="85">
        <f t="shared" si="16"/>
        <v>383.26880999999997</v>
      </c>
    </row>
    <row r="58" spans="1:6" ht="39" customHeight="1" x14ac:dyDescent="0.25">
      <c r="A58" s="288" t="s">
        <v>125</v>
      </c>
      <c r="B58" s="25">
        <v>4310000004</v>
      </c>
      <c r="C58" s="25">
        <v>540</v>
      </c>
      <c r="D58" s="109">
        <v>383.26880999999997</v>
      </c>
      <c r="E58" s="104">
        <v>383.26880999999997</v>
      </c>
      <c r="F58" s="85">
        <v>383.26880999999997</v>
      </c>
    </row>
    <row r="59" spans="1:6" ht="39" customHeight="1" x14ac:dyDescent="0.25">
      <c r="A59" s="219" t="s">
        <v>51</v>
      </c>
      <c r="B59" s="180" t="s">
        <v>213</v>
      </c>
      <c r="C59" s="180" t="s">
        <v>48</v>
      </c>
      <c r="D59" s="181">
        <f t="shared" ref="D59:F61" si="17">D60</f>
        <v>991</v>
      </c>
      <c r="E59" s="182">
        <f t="shared" si="17"/>
        <v>991</v>
      </c>
      <c r="F59" s="183">
        <f t="shared" si="17"/>
        <v>991</v>
      </c>
    </row>
    <row r="60" spans="1:6" ht="39" customHeight="1" x14ac:dyDescent="0.25">
      <c r="A60" s="275" t="s">
        <v>52</v>
      </c>
      <c r="B60" s="51" t="s">
        <v>50</v>
      </c>
      <c r="C60" s="51" t="s">
        <v>48</v>
      </c>
      <c r="D60" s="108">
        <f t="shared" si="17"/>
        <v>991</v>
      </c>
      <c r="E60" s="103">
        <f t="shared" si="17"/>
        <v>991</v>
      </c>
      <c r="F60" s="97">
        <f t="shared" si="17"/>
        <v>991</v>
      </c>
    </row>
    <row r="61" spans="1:6" ht="39" customHeight="1" x14ac:dyDescent="0.25">
      <c r="A61" s="52" t="s">
        <v>53</v>
      </c>
      <c r="B61" s="25">
        <v>8110000005</v>
      </c>
      <c r="C61" s="25">
        <v>100</v>
      </c>
      <c r="D61" s="109">
        <f>D62+D63</f>
        <v>991</v>
      </c>
      <c r="E61" s="104">
        <f t="shared" si="17"/>
        <v>991</v>
      </c>
      <c r="F61" s="85">
        <f t="shared" si="17"/>
        <v>991</v>
      </c>
    </row>
    <row r="62" spans="1:6" ht="39" customHeight="1" x14ac:dyDescent="0.25">
      <c r="A62" s="52" t="s">
        <v>54</v>
      </c>
      <c r="B62" s="25">
        <v>8110000005</v>
      </c>
      <c r="C62" s="25">
        <v>120</v>
      </c>
      <c r="D62" s="109">
        <v>991</v>
      </c>
      <c r="E62" s="104">
        <v>991</v>
      </c>
      <c r="F62" s="85">
        <v>991</v>
      </c>
    </row>
    <row r="63" spans="1:6" s="342" customFormat="1" ht="39" customHeight="1" x14ac:dyDescent="0.25">
      <c r="A63" s="52" t="s">
        <v>54</v>
      </c>
      <c r="B63" s="25" t="s">
        <v>306</v>
      </c>
      <c r="C63" s="25" t="s">
        <v>307</v>
      </c>
      <c r="D63" s="109">
        <v>0</v>
      </c>
      <c r="E63" s="104">
        <v>0</v>
      </c>
      <c r="F63" s="104">
        <v>0</v>
      </c>
    </row>
    <row r="64" spans="1:6" ht="39" customHeight="1" x14ac:dyDescent="0.25">
      <c r="A64" s="224" t="s">
        <v>58</v>
      </c>
      <c r="B64" s="180">
        <v>8300000000</v>
      </c>
      <c r="C64" s="180" t="s">
        <v>48</v>
      </c>
      <c r="D64" s="222">
        <f>D65+D80</f>
        <v>4876.1179999999995</v>
      </c>
      <c r="E64" s="222">
        <f t="shared" ref="E64:F64" si="18">E65+E80</f>
        <v>4919.9869999999992</v>
      </c>
      <c r="F64" s="222">
        <f t="shared" si="18"/>
        <v>4647.0109999999995</v>
      </c>
    </row>
    <row r="65" spans="1:6" ht="39" customHeight="1" x14ac:dyDescent="0.25">
      <c r="A65" s="54" t="s">
        <v>59</v>
      </c>
      <c r="B65" s="51" t="s">
        <v>219</v>
      </c>
      <c r="C65" s="51" t="s">
        <v>48</v>
      </c>
      <c r="D65" s="108">
        <f t="shared" ref="D65:F65" si="19">D67+D71+D75+D77</f>
        <v>4840.1369999999997</v>
      </c>
      <c r="E65" s="108">
        <f t="shared" si="19"/>
        <v>4884.0059999999994</v>
      </c>
      <c r="F65" s="296">
        <f t="shared" si="19"/>
        <v>4611.03</v>
      </c>
    </row>
    <row r="66" spans="1:6" ht="39" customHeight="1" x14ac:dyDescent="0.25">
      <c r="A66" s="54" t="s">
        <v>268</v>
      </c>
      <c r="B66" s="49">
        <v>8310000005</v>
      </c>
      <c r="C66" s="265" t="s">
        <v>48</v>
      </c>
      <c r="D66" s="266">
        <f>D67</f>
        <v>3630</v>
      </c>
      <c r="E66" s="266">
        <f>E67</f>
        <v>3630</v>
      </c>
      <c r="F66" s="267">
        <f>F67</f>
        <v>3630</v>
      </c>
    </row>
    <row r="67" spans="1:6" ht="39" customHeight="1" x14ac:dyDescent="0.25">
      <c r="A67" s="54" t="s">
        <v>53</v>
      </c>
      <c r="B67" s="25">
        <v>8310000005</v>
      </c>
      <c r="C67" s="25">
        <v>100</v>
      </c>
      <c r="D67" s="109">
        <f>D68+D69</f>
        <v>3630</v>
      </c>
      <c r="E67" s="109">
        <f t="shared" ref="E67:F67" si="20">E68</f>
        <v>3630</v>
      </c>
      <c r="F67" s="159">
        <f t="shared" si="20"/>
        <v>3630</v>
      </c>
    </row>
    <row r="68" spans="1:6" ht="39" customHeight="1" x14ac:dyDescent="0.25">
      <c r="A68" s="54" t="s">
        <v>54</v>
      </c>
      <c r="B68" s="25">
        <v>8310000005</v>
      </c>
      <c r="C68" s="25">
        <v>120</v>
      </c>
      <c r="D68" s="109">
        <v>3630</v>
      </c>
      <c r="E68" s="104">
        <v>3630</v>
      </c>
      <c r="F68" s="85">
        <v>3630</v>
      </c>
    </row>
    <row r="69" spans="1:6" s="342" customFormat="1" ht="39" customHeight="1" x14ac:dyDescent="0.25">
      <c r="A69" s="54" t="s">
        <v>54</v>
      </c>
      <c r="B69" s="25" t="s">
        <v>308</v>
      </c>
      <c r="C69" s="25">
        <v>120</v>
      </c>
      <c r="D69" s="109">
        <v>0</v>
      </c>
      <c r="E69" s="104">
        <v>0</v>
      </c>
      <c r="F69" s="104">
        <v>0</v>
      </c>
    </row>
    <row r="70" spans="1:6" ht="39" customHeight="1" x14ac:dyDescent="0.25">
      <c r="A70" s="54" t="s">
        <v>269</v>
      </c>
      <c r="B70" s="49">
        <v>8310000006</v>
      </c>
      <c r="C70" s="49" t="s">
        <v>48</v>
      </c>
      <c r="D70" s="107">
        <f>D71+D75</f>
        <v>1207.9370000000001</v>
      </c>
      <c r="E70" s="107">
        <f t="shared" ref="E70:F70" si="21">E71+E75</f>
        <v>1251.806</v>
      </c>
      <c r="F70" s="107">
        <f t="shared" si="21"/>
        <v>978.82999999999993</v>
      </c>
    </row>
    <row r="71" spans="1:6" ht="39" customHeight="1" x14ac:dyDescent="0.25">
      <c r="A71" s="54" t="s">
        <v>62</v>
      </c>
      <c r="B71" s="25">
        <v>8310000006</v>
      </c>
      <c r="C71" s="25">
        <v>200</v>
      </c>
      <c r="D71" s="107">
        <f>D72</f>
        <v>795.66600000000005</v>
      </c>
      <c r="E71" s="102">
        <f>E72</f>
        <v>839.53499999999997</v>
      </c>
      <c r="F71" s="87">
        <f>F72</f>
        <v>566.55899999999997</v>
      </c>
    </row>
    <row r="72" spans="1:6" ht="39" customHeight="1" x14ac:dyDescent="0.25">
      <c r="A72" s="273" t="s">
        <v>63</v>
      </c>
      <c r="B72" s="51">
        <v>8310000006</v>
      </c>
      <c r="C72" s="51">
        <v>240</v>
      </c>
      <c r="D72" s="108">
        <f>D73+D74</f>
        <v>795.66600000000005</v>
      </c>
      <c r="E72" s="108">
        <f t="shared" ref="E72:F72" si="22">E73+E74</f>
        <v>839.53499999999997</v>
      </c>
      <c r="F72" s="108">
        <f t="shared" si="22"/>
        <v>566.55899999999997</v>
      </c>
    </row>
    <row r="73" spans="1:6" ht="39" customHeight="1" x14ac:dyDescent="0.25">
      <c r="A73" s="54" t="s">
        <v>64</v>
      </c>
      <c r="B73" s="25">
        <v>8310000006</v>
      </c>
      <c r="C73" s="25">
        <v>242</v>
      </c>
      <c r="D73" s="109">
        <v>150</v>
      </c>
      <c r="E73" s="104">
        <v>150</v>
      </c>
      <c r="F73" s="85">
        <v>150</v>
      </c>
    </row>
    <row r="74" spans="1:6" ht="39" customHeight="1" x14ac:dyDescent="0.25">
      <c r="A74" s="54" t="s">
        <v>65</v>
      </c>
      <c r="B74" s="25">
        <v>8310000006</v>
      </c>
      <c r="C74" s="25">
        <v>244</v>
      </c>
      <c r="D74" s="109">
        <v>645.66600000000005</v>
      </c>
      <c r="E74" s="104">
        <v>689.53499999999997</v>
      </c>
      <c r="F74" s="85">
        <v>416.55900000000003</v>
      </c>
    </row>
    <row r="75" spans="1:6" ht="19.5" customHeight="1" x14ac:dyDescent="0.25">
      <c r="A75" s="54" t="s">
        <v>66</v>
      </c>
      <c r="B75" s="25">
        <v>8310000006</v>
      </c>
      <c r="C75" s="25">
        <v>800</v>
      </c>
      <c r="D75" s="107">
        <f>D76</f>
        <v>412.27100000000002</v>
      </c>
      <c r="E75" s="102">
        <f>E76</f>
        <v>412.27100000000002</v>
      </c>
      <c r="F75" s="87">
        <f>F76</f>
        <v>412.27100000000002</v>
      </c>
    </row>
    <row r="76" spans="1:6" ht="27.75" customHeight="1" x14ac:dyDescent="0.25">
      <c r="A76" s="54" t="s">
        <v>67</v>
      </c>
      <c r="B76" s="25">
        <v>8310000006</v>
      </c>
      <c r="C76" s="25">
        <v>850</v>
      </c>
      <c r="D76" s="109">
        <v>412.27100000000002</v>
      </c>
      <c r="E76" s="104">
        <v>412.27100000000002</v>
      </c>
      <c r="F76" s="85">
        <v>412.27100000000002</v>
      </c>
    </row>
    <row r="77" spans="1:6" ht="39.75" customHeight="1" x14ac:dyDescent="0.25">
      <c r="A77" s="23" t="s">
        <v>73</v>
      </c>
      <c r="B77" s="58" t="s">
        <v>74</v>
      </c>
      <c r="C77" s="58" t="s">
        <v>48</v>
      </c>
      <c r="D77" s="176">
        <f t="shared" ref="D77:F78" si="23">D78</f>
        <v>2.2000000000000002</v>
      </c>
      <c r="E77" s="177">
        <f t="shared" si="23"/>
        <v>2.2000000000000002</v>
      </c>
      <c r="F77" s="178">
        <f t="shared" si="23"/>
        <v>2.2000000000000002</v>
      </c>
    </row>
    <row r="78" spans="1:6" ht="25.5" x14ac:dyDescent="0.25">
      <c r="A78" s="288" t="s">
        <v>62</v>
      </c>
      <c r="B78" s="25" t="s">
        <v>74</v>
      </c>
      <c r="C78" s="25">
        <v>200</v>
      </c>
      <c r="D78" s="109">
        <f t="shared" si="23"/>
        <v>2.2000000000000002</v>
      </c>
      <c r="E78" s="104">
        <f t="shared" si="23"/>
        <v>2.2000000000000002</v>
      </c>
      <c r="F78" s="85">
        <f t="shared" si="23"/>
        <v>2.2000000000000002</v>
      </c>
    </row>
    <row r="79" spans="1:6" ht="25.5" x14ac:dyDescent="0.25">
      <c r="A79" s="288" t="s">
        <v>63</v>
      </c>
      <c r="B79" s="25" t="s">
        <v>74</v>
      </c>
      <c r="C79" s="25">
        <v>240</v>
      </c>
      <c r="D79" s="109">
        <v>2.2000000000000002</v>
      </c>
      <c r="E79" s="104">
        <v>2.2000000000000002</v>
      </c>
      <c r="F79" s="85">
        <v>2.2000000000000002</v>
      </c>
    </row>
    <row r="80" spans="1:6" ht="15.75" x14ac:dyDescent="0.25">
      <c r="A80" s="186" t="s">
        <v>92</v>
      </c>
      <c r="B80" s="168" t="s">
        <v>93</v>
      </c>
      <c r="C80" s="168" t="s">
        <v>48</v>
      </c>
      <c r="D80" s="170">
        <f t="shared" ref="D80:F84" si="24">D81</f>
        <v>35.981000000000002</v>
      </c>
      <c r="E80" s="171">
        <f t="shared" si="24"/>
        <v>35.981000000000002</v>
      </c>
      <c r="F80" s="169">
        <f t="shared" si="24"/>
        <v>35.981000000000002</v>
      </c>
    </row>
    <row r="81" spans="1:6" ht="15.75" x14ac:dyDescent="0.25">
      <c r="A81" s="288" t="s">
        <v>94</v>
      </c>
      <c r="B81" s="25">
        <v>8320000000</v>
      </c>
      <c r="C81" s="25" t="s">
        <v>48</v>
      </c>
      <c r="D81" s="109">
        <f t="shared" si="24"/>
        <v>35.981000000000002</v>
      </c>
      <c r="E81" s="104">
        <f t="shared" si="24"/>
        <v>35.981000000000002</v>
      </c>
      <c r="F81" s="85">
        <f t="shared" si="24"/>
        <v>35.981000000000002</v>
      </c>
    </row>
    <row r="82" spans="1:6" ht="15.75" x14ac:dyDescent="0.25">
      <c r="A82" s="288" t="s">
        <v>95</v>
      </c>
      <c r="B82" s="25">
        <v>8320059300</v>
      </c>
      <c r="C82" s="25" t="s">
        <v>48</v>
      </c>
      <c r="D82" s="109">
        <f t="shared" si="24"/>
        <v>35.981000000000002</v>
      </c>
      <c r="E82" s="104">
        <f t="shared" si="24"/>
        <v>35.981000000000002</v>
      </c>
      <c r="F82" s="85">
        <f t="shared" si="24"/>
        <v>35.981000000000002</v>
      </c>
    </row>
    <row r="83" spans="1:6" ht="25.5" x14ac:dyDescent="0.25">
      <c r="A83" s="288" t="s">
        <v>96</v>
      </c>
      <c r="B83" s="25">
        <v>8320059300</v>
      </c>
      <c r="C83" s="25">
        <v>200</v>
      </c>
      <c r="D83" s="109">
        <f t="shared" si="24"/>
        <v>35.981000000000002</v>
      </c>
      <c r="E83" s="104">
        <f t="shared" si="24"/>
        <v>35.981000000000002</v>
      </c>
      <c r="F83" s="85">
        <f t="shared" si="24"/>
        <v>35.981000000000002</v>
      </c>
    </row>
    <row r="84" spans="1:6" ht="25.5" x14ac:dyDescent="0.25">
      <c r="A84" s="288" t="s">
        <v>63</v>
      </c>
      <c r="B84" s="25">
        <v>8320059300</v>
      </c>
      <c r="C84" s="25">
        <v>240</v>
      </c>
      <c r="D84" s="109">
        <f t="shared" si="24"/>
        <v>35.981000000000002</v>
      </c>
      <c r="E84" s="104">
        <f t="shared" si="24"/>
        <v>35.981000000000002</v>
      </c>
      <c r="F84" s="85">
        <f t="shared" si="24"/>
        <v>35.981000000000002</v>
      </c>
    </row>
    <row r="85" spans="1:6" ht="25.5" x14ac:dyDescent="0.25">
      <c r="A85" s="288" t="s">
        <v>65</v>
      </c>
      <c r="B85" s="25">
        <v>8320059300</v>
      </c>
      <c r="C85" s="25">
        <v>244</v>
      </c>
      <c r="D85" s="109">
        <v>35.981000000000002</v>
      </c>
      <c r="E85" s="104">
        <v>35.981000000000002</v>
      </c>
      <c r="F85" s="85">
        <v>35.981000000000002</v>
      </c>
    </row>
    <row r="86" spans="1:6" ht="19.5" x14ac:dyDescent="0.25">
      <c r="A86" s="179" t="s">
        <v>103</v>
      </c>
      <c r="B86" s="180" t="s">
        <v>240</v>
      </c>
      <c r="C86" s="180" t="s">
        <v>48</v>
      </c>
      <c r="D86" s="181">
        <f>D87</f>
        <v>1804.41</v>
      </c>
      <c r="E86" s="181">
        <f t="shared" ref="E86:F86" si="25">E87</f>
        <v>1850.35</v>
      </c>
      <c r="F86" s="181">
        <f t="shared" si="25"/>
        <v>1856.3</v>
      </c>
    </row>
    <row r="87" spans="1:6" ht="19.5" x14ac:dyDescent="0.25">
      <c r="A87" s="297" t="s">
        <v>104</v>
      </c>
      <c r="B87" s="299">
        <v>8420000000</v>
      </c>
      <c r="C87" s="301" t="s">
        <v>48</v>
      </c>
      <c r="D87" s="300">
        <f>D88+D92</f>
        <v>1804.41</v>
      </c>
      <c r="E87" s="300">
        <f t="shared" ref="E87:F87" si="26">E88+E92</f>
        <v>1850.35</v>
      </c>
      <c r="F87" s="300">
        <f t="shared" si="26"/>
        <v>1856.3</v>
      </c>
    </row>
    <row r="88" spans="1:6" ht="25.5" x14ac:dyDescent="0.25">
      <c r="A88" s="288" t="s">
        <v>105</v>
      </c>
      <c r="B88" s="25">
        <v>8420000016</v>
      </c>
      <c r="C88" s="174" t="s">
        <v>48</v>
      </c>
      <c r="D88" s="109">
        <f t="shared" ref="D88:F90" si="27">D89</f>
        <v>1804.41</v>
      </c>
      <c r="E88" s="104">
        <f t="shared" si="27"/>
        <v>1850.35</v>
      </c>
      <c r="F88" s="85">
        <f t="shared" si="27"/>
        <v>1856.3</v>
      </c>
    </row>
    <row r="89" spans="1:6" ht="25.5" x14ac:dyDescent="0.25">
      <c r="A89" s="288" t="s">
        <v>100</v>
      </c>
      <c r="B89" s="25">
        <v>8420000016</v>
      </c>
      <c r="C89" s="174">
        <v>200</v>
      </c>
      <c r="D89" s="109">
        <f t="shared" si="27"/>
        <v>1804.41</v>
      </c>
      <c r="E89" s="104">
        <f t="shared" si="27"/>
        <v>1850.35</v>
      </c>
      <c r="F89" s="85">
        <f t="shared" si="27"/>
        <v>1856.3</v>
      </c>
    </row>
    <row r="90" spans="1:6" ht="25.5" x14ac:dyDescent="0.25">
      <c r="A90" s="288" t="s">
        <v>63</v>
      </c>
      <c r="B90" s="25">
        <v>8420000016</v>
      </c>
      <c r="C90" s="174">
        <v>240</v>
      </c>
      <c r="D90" s="109">
        <f t="shared" si="27"/>
        <v>1804.41</v>
      </c>
      <c r="E90" s="104">
        <f t="shared" si="27"/>
        <v>1850.35</v>
      </c>
      <c r="F90" s="85">
        <f t="shared" si="27"/>
        <v>1856.3</v>
      </c>
    </row>
    <row r="91" spans="1:6" ht="25.5" x14ac:dyDescent="0.25">
      <c r="A91" s="288" t="s">
        <v>65</v>
      </c>
      <c r="B91" s="25">
        <v>8420000016</v>
      </c>
      <c r="C91" s="174">
        <v>244</v>
      </c>
      <c r="D91" s="109">
        <v>1804.41</v>
      </c>
      <c r="E91" s="104">
        <v>1850.35</v>
      </c>
      <c r="F91" s="85">
        <v>1856.3</v>
      </c>
    </row>
    <row r="92" spans="1:6" s="342" customFormat="1" ht="40.5" x14ac:dyDescent="0.25">
      <c r="A92" s="418" t="s">
        <v>321</v>
      </c>
      <c r="B92" s="419" t="s">
        <v>323</v>
      </c>
      <c r="C92" s="419" t="s">
        <v>48</v>
      </c>
      <c r="D92" s="109">
        <f>D93</f>
        <v>0</v>
      </c>
      <c r="E92" s="109">
        <f t="shared" ref="E92:F94" si="28">E93</f>
        <v>0</v>
      </c>
      <c r="F92" s="109">
        <f t="shared" si="28"/>
        <v>0</v>
      </c>
    </row>
    <row r="93" spans="1:6" s="342" customFormat="1" ht="28.5" customHeight="1" x14ac:dyDescent="0.25">
      <c r="A93" s="332" t="s">
        <v>100</v>
      </c>
      <c r="B93" s="419" t="s">
        <v>323</v>
      </c>
      <c r="C93" s="419" t="s">
        <v>223</v>
      </c>
      <c r="D93" s="109">
        <f>D94</f>
        <v>0</v>
      </c>
      <c r="E93" s="109">
        <f t="shared" si="28"/>
        <v>0</v>
      </c>
      <c r="F93" s="109">
        <f t="shared" si="28"/>
        <v>0</v>
      </c>
    </row>
    <row r="94" spans="1:6" s="342" customFormat="1" ht="31.5" customHeight="1" x14ac:dyDescent="0.25">
      <c r="A94" s="332" t="s">
        <v>63</v>
      </c>
      <c r="B94" s="419" t="s">
        <v>323</v>
      </c>
      <c r="C94" s="419" t="s">
        <v>214</v>
      </c>
      <c r="D94" s="109">
        <f>D95</f>
        <v>0</v>
      </c>
      <c r="E94" s="109">
        <f t="shared" si="28"/>
        <v>0</v>
      </c>
      <c r="F94" s="109">
        <f t="shared" si="28"/>
        <v>0</v>
      </c>
    </row>
    <row r="95" spans="1:6" s="342" customFormat="1" ht="69" customHeight="1" x14ac:dyDescent="0.25">
      <c r="A95" s="332" t="s">
        <v>322</v>
      </c>
      <c r="B95" s="419" t="s">
        <v>323</v>
      </c>
      <c r="C95" s="419" t="s">
        <v>224</v>
      </c>
      <c r="D95" s="109">
        <v>0</v>
      </c>
      <c r="E95" s="104">
        <v>0</v>
      </c>
      <c r="F95" s="104">
        <v>0</v>
      </c>
    </row>
    <row r="96" spans="1:6" ht="19.5" x14ac:dyDescent="0.25">
      <c r="A96" s="179" t="s">
        <v>108</v>
      </c>
      <c r="B96" s="180" t="s">
        <v>242</v>
      </c>
      <c r="C96" s="180" t="s">
        <v>48</v>
      </c>
      <c r="D96" s="181">
        <f>D97+D103</f>
        <v>0</v>
      </c>
      <c r="E96" s="181">
        <f t="shared" ref="E96:F96" si="29">E97</f>
        <v>0</v>
      </c>
      <c r="F96" s="181">
        <f t="shared" si="29"/>
        <v>0</v>
      </c>
    </row>
    <row r="97" spans="1:6" ht="31.5" x14ac:dyDescent="0.25">
      <c r="A97" s="298" t="s">
        <v>109</v>
      </c>
      <c r="B97" s="299">
        <v>8520000000</v>
      </c>
      <c r="C97" s="299" t="s">
        <v>48</v>
      </c>
      <c r="D97" s="303">
        <f>D98+D101</f>
        <v>0</v>
      </c>
      <c r="E97" s="302">
        <f>E98+E101</f>
        <v>0</v>
      </c>
      <c r="F97" s="302">
        <f>F98+F101</f>
        <v>0</v>
      </c>
    </row>
    <row r="98" spans="1:6" ht="25.5" x14ac:dyDescent="0.25">
      <c r="A98" s="288" t="s">
        <v>100</v>
      </c>
      <c r="B98" s="25">
        <v>8520000025</v>
      </c>
      <c r="C98" s="25">
        <v>200</v>
      </c>
      <c r="D98" s="159">
        <f t="shared" ref="D98:F99" si="30">D99</f>
        <v>0</v>
      </c>
      <c r="E98" s="85">
        <f t="shared" si="30"/>
        <v>0</v>
      </c>
      <c r="F98" s="85">
        <f t="shared" si="30"/>
        <v>0</v>
      </c>
    </row>
    <row r="99" spans="1:6" ht="25.5" x14ac:dyDescent="0.25">
      <c r="A99" s="288" t="s">
        <v>110</v>
      </c>
      <c r="B99" s="25">
        <v>8520000025</v>
      </c>
      <c r="C99" s="25">
        <v>240</v>
      </c>
      <c r="D99" s="159">
        <f t="shared" si="30"/>
        <v>0</v>
      </c>
      <c r="E99" s="85">
        <f t="shared" si="30"/>
        <v>0</v>
      </c>
      <c r="F99" s="85">
        <f t="shared" si="30"/>
        <v>0</v>
      </c>
    </row>
    <row r="100" spans="1:6" ht="15.75" x14ac:dyDescent="0.25">
      <c r="A100" s="288" t="s">
        <v>111</v>
      </c>
      <c r="B100" s="25">
        <v>8520000025</v>
      </c>
      <c r="C100" s="25">
        <v>243</v>
      </c>
      <c r="D100" s="159">
        <v>0</v>
      </c>
      <c r="E100" s="85">
        <f>50-50</f>
        <v>0</v>
      </c>
      <c r="F100" s="85">
        <f>50-50</f>
        <v>0</v>
      </c>
    </row>
    <row r="101" spans="1:6" ht="25.5" x14ac:dyDescent="0.25">
      <c r="A101" s="288" t="s">
        <v>63</v>
      </c>
      <c r="B101" s="25">
        <v>8520000026</v>
      </c>
      <c r="C101" s="25">
        <v>240</v>
      </c>
      <c r="D101" s="159">
        <f>D102</f>
        <v>0</v>
      </c>
      <c r="E101" s="85">
        <f>E102</f>
        <v>0</v>
      </c>
      <c r="F101" s="85">
        <f>F102</f>
        <v>0</v>
      </c>
    </row>
    <row r="102" spans="1:6" ht="25.5" x14ac:dyDescent="0.25">
      <c r="A102" s="288" t="s">
        <v>65</v>
      </c>
      <c r="B102" s="25">
        <v>8520000026</v>
      </c>
      <c r="C102" s="25">
        <v>244</v>
      </c>
      <c r="D102" s="159">
        <v>0</v>
      </c>
      <c r="E102" s="85">
        <v>0</v>
      </c>
      <c r="F102" s="85">
        <v>0</v>
      </c>
    </row>
    <row r="103" spans="1:6" s="342" customFormat="1" ht="55.5" customHeight="1" x14ac:dyDescent="0.25">
      <c r="A103" s="344" t="s">
        <v>286</v>
      </c>
      <c r="B103" s="338" t="s">
        <v>283</v>
      </c>
      <c r="C103" s="338" t="s">
        <v>48</v>
      </c>
      <c r="D103" s="339">
        <f>D104</f>
        <v>0</v>
      </c>
      <c r="E103" s="105">
        <v>0</v>
      </c>
      <c r="F103" s="98">
        <v>0</v>
      </c>
    </row>
    <row r="104" spans="1:6" s="342" customFormat="1" ht="25.5" x14ac:dyDescent="0.25">
      <c r="A104" s="332" t="s">
        <v>100</v>
      </c>
      <c r="B104" s="334" t="s">
        <v>283</v>
      </c>
      <c r="C104" s="334" t="s">
        <v>223</v>
      </c>
      <c r="D104" s="335">
        <f>D105</f>
        <v>0</v>
      </c>
      <c r="E104" s="241">
        <v>0</v>
      </c>
      <c r="F104" s="242">
        <v>0</v>
      </c>
    </row>
    <row r="105" spans="1:6" s="342" customFormat="1" ht="25.5" x14ac:dyDescent="0.25">
      <c r="A105" s="332" t="s">
        <v>110</v>
      </c>
      <c r="B105" s="334" t="s">
        <v>283</v>
      </c>
      <c r="C105" s="334" t="s">
        <v>214</v>
      </c>
      <c r="D105" s="335">
        <f>D106</f>
        <v>0</v>
      </c>
      <c r="E105" s="241">
        <v>0</v>
      </c>
      <c r="F105" s="242">
        <v>0</v>
      </c>
    </row>
    <row r="106" spans="1:6" s="342" customFormat="1" ht="15.75" x14ac:dyDescent="0.25">
      <c r="A106" s="332" t="s">
        <v>260</v>
      </c>
      <c r="B106" s="334" t="s">
        <v>283</v>
      </c>
      <c r="C106" s="334" t="s">
        <v>224</v>
      </c>
      <c r="D106" s="335">
        <v>0</v>
      </c>
      <c r="E106" s="241">
        <v>0</v>
      </c>
      <c r="F106" s="242">
        <v>0</v>
      </c>
    </row>
    <row r="107" spans="1:6" ht="19.5" x14ac:dyDescent="0.25">
      <c r="A107" s="179" t="s">
        <v>112</v>
      </c>
      <c r="B107" s="180">
        <v>8700000000</v>
      </c>
      <c r="C107" s="180" t="s">
        <v>48</v>
      </c>
      <c r="D107" s="415">
        <f>D108+D113+D118+D124</f>
        <v>1279.79819</v>
      </c>
      <c r="E107" s="182">
        <f t="shared" ref="E107:F107" si="31">E108+E113+E118+E124</f>
        <v>1074.71289</v>
      </c>
      <c r="F107" s="182">
        <f t="shared" si="31"/>
        <v>979.79008999999996</v>
      </c>
    </row>
    <row r="108" spans="1:6" ht="15.75" x14ac:dyDescent="0.25">
      <c r="A108" s="289" t="s">
        <v>113</v>
      </c>
      <c r="B108" s="168">
        <v>8710000000</v>
      </c>
      <c r="C108" s="168" t="s">
        <v>48</v>
      </c>
      <c r="D108" s="416">
        <f t="shared" ref="D108:F111" si="32">D109</f>
        <v>585</v>
      </c>
      <c r="E108" s="171">
        <f t="shared" si="32"/>
        <v>585</v>
      </c>
      <c r="F108" s="169">
        <f t="shared" si="32"/>
        <v>585</v>
      </c>
    </row>
    <row r="109" spans="1:6" ht="25.5" x14ac:dyDescent="0.25">
      <c r="A109" s="288" t="s">
        <v>114</v>
      </c>
      <c r="B109" s="25">
        <v>8710000036</v>
      </c>
      <c r="C109" s="25" t="s">
        <v>48</v>
      </c>
      <c r="D109" s="417">
        <f t="shared" si="32"/>
        <v>585</v>
      </c>
      <c r="E109" s="104">
        <f t="shared" si="32"/>
        <v>585</v>
      </c>
      <c r="F109" s="85">
        <f t="shared" si="32"/>
        <v>585</v>
      </c>
    </row>
    <row r="110" spans="1:6" ht="25.5" x14ac:dyDescent="0.25">
      <c r="A110" s="288" t="s">
        <v>100</v>
      </c>
      <c r="B110" s="25" t="s">
        <v>175</v>
      </c>
      <c r="C110" s="25">
        <v>200</v>
      </c>
      <c r="D110" s="417">
        <f t="shared" si="32"/>
        <v>585</v>
      </c>
      <c r="E110" s="104">
        <f t="shared" si="32"/>
        <v>585</v>
      </c>
      <c r="F110" s="85">
        <f t="shared" si="32"/>
        <v>585</v>
      </c>
    </row>
    <row r="111" spans="1:6" ht="25.5" x14ac:dyDescent="0.25">
      <c r="A111" s="288" t="s">
        <v>110</v>
      </c>
      <c r="B111" s="25">
        <v>8710000036</v>
      </c>
      <c r="C111" s="25">
        <v>240</v>
      </c>
      <c r="D111" s="417">
        <f t="shared" si="32"/>
        <v>585</v>
      </c>
      <c r="E111" s="104">
        <f t="shared" si="32"/>
        <v>585</v>
      </c>
      <c r="F111" s="85">
        <f t="shared" si="32"/>
        <v>585</v>
      </c>
    </row>
    <row r="112" spans="1:6" ht="25.5" x14ac:dyDescent="0.25">
      <c r="A112" s="288" t="s">
        <v>115</v>
      </c>
      <c r="B112" s="25">
        <v>8710000036</v>
      </c>
      <c r="C112" s="25">
        <v>244</v>
      </c>
      <c r="D112" s="417">
        <v>585</v>
      </c>
      <c r="E112" s="104">
        <v>585</v>
      </c>
      <c r="F112" s="104">
        <v>585</v>
      </c>
    </row>
    <row r="113" spans="1:6" ht="15.75" x14ac:dyDescent="0.25">
      <c r="A113" s="289" t="s">
        <v>116</v>
      </c>
      <c r="B113" s="168">
        <v>8730000000</v>
      </c>
      <c r="C113" s="168" t="s">
        <v>48</v>
      </c>
      <c r="D113" s="416">
        <f t="shared" ref="D113:F116" si="33">D114</f>
        <v>160</v>
      </c>
      <c r="E113" s="171">
        <f t="shared" si="33"/>
        <v>40</v>
      </c>
      <c r="F113" s="169">
        <f t="shared" si="33"/>
        <v>10</v>
      </c>
    </row>
    <row r="114" spans="1:6" ht="15.75" x14ac:dyDescent="0.25">
      <c r="A114" s="288" t="s">
        <v>117</v>
      </c>
      <c r="B114" s="25">
        <v>8730000038</v>
      </c>
      <c r="C114" s="25" t="s">
        <v>48</v>
      </c>
      <c r="D114" s="417">
        <f t="shared" si="33"/>
        <v>160</v>
      </c>
      <c r="E114" s="104">
        <f t="shared" si="33"/>
        <v>40</v>
      </c>
      <c r="F114" s="85">
        <f t="shared" si="33"/>
        <v>10</v>
      </c>
    </row>
    <row r="115" spans="1:6" ht="25.5" x14ac:dyDescent="0.25">
      <c r="A115" s="288" t="s">
        <v>100</v>
      </c>
      <c r="B115" s="25">
        <v>8730000038</v>
      </c>
      <c r="C115" s="25">
        <v>200</v>
      </c>
      <c r="D115" s="417">
        <f t="shared" si="33"/>
        <v>160</v>
      </c>
      <c r="E115" s="104">
        <f t="shared" si="33"/>
        <v>40</v>
      </c>
      <c r="F115" s="85">
        <f t="shared" si="33"/>
        <v>10</v>
      </c>
    </row>
    <row r="116" spans="1:6" ht="25.5" x14ac:dyDescent="0.25">
      <c r="A116" s="288" t="s">
        <v>110</v>
      </c>
      <c r="B116" s="25">
        <v>8730000038</v>
      </c>
      <c r="C116" s="25">
        <v>240</v>
      </c>
      <c r="D116" s="417">
        <f t="shared" si="33"/>
        <v>160</v>
      </c>
      <c r="E116" s="104">
        <f t="shared" si="33"/>
        <v>40</v>
      </c>
      <c r="F116" s="85">
        <f t="shared" si="33"/>
        <v>10</v>
      </c>
    </row>
    <row r="117" spans="1:6" ht="25.5" x14ac:dyDescent="0.25">
      <c r="A117" s="288" t="s">
        <v>118</v>
      </c>
      <c r="B117" s="25">
        <v>8730000038</v>
      </c>
      <c r="C117" s="25">
        <v>244</v>
      </c>
      <c r="D117" s="417">
        <v>160</v>
      </c>
      <c r="E117" s="104">
        <v>40</v>
      </c>
      <c r="F117" s="85">
        <v>10</v>
      </c>
    </row>
    <row r="118" spans="1:6" ht="25.5" x14ac:dyDescent="0.25">
      <c r="A118" s="289" t="s">
        <v>119</v>
      </c>
      <c r="B118" s="168">
        <v>8740000000</v>
      </c>
      <c r="C118" s="168" t="s">
        <v>48</v>
      </c>
      <c r="D118" s="170">
        <f>D119+D123+D124</f>
        <v>534.79818999999998</v>
      </c>
      <c r="E118" s="170">
        <f t="shared" ref="E118:F118" si="34">E119+E123</f>
        <v>449.71289000000002</v>
      </c>
      <c r="F118" s="170">
        <f t="shared" si="34"/>
        <v>384.79008999999996</v>
      </c>
    </row>
    <row r="119" spans="1:6" ht="15.75" x14ac:dyDescent="0.25">
      <c r="A119" s="288" t="s">
        <v>120</v>
      </c>
      <c r="B119" s="25">
        <v>8740000039</v>
      </c>
      <c r="C119" s="25" t="s">
        <v>48</v>
      </c>
      <c r="D119" s="109">
        <f t="shared" ref="D119:F121" si="35">D120</f>
        <v>399.79818999999998</v>
      </c>
      <c r="E119" s="104">
        <f t="shared" si="35"/>
        <v>314.71289000000002</v>
      </c>
      <c r="F119" s="85">
        <f t="shared" si="35"/>
        <v>249.79008999999999</v>
      </c>
    </row>
    <row r="120" spans="1:6" ht="25.5" x14ac:dyDescent="0.25">
      <c r="A120" s="288" t="s">
        <v>100</v>
      </c>
      <c r="B120" s="25">
        <v>8740000039</v>
      </c>
      <c r="C120" s="25">
        <v>200</v>
      </c>
      <c r="D120" s="109">
        <f t="shared" si="35"/>
        <v>399.79818999999998</v>
      </c>
      <c r="E120" s="104">
        <f t="shared" si="35"/>
        <v>314.71289000000002</v>
      </c>
      <c r="F120" s="85">
        <f t="shared" si="35"/>
        <v>249.79008999999999</v>
      </c>
    </row>
    <row r="121" spans="1:6" ht="25.5" x14ac:dyDescent="0.25">
      <c r="A121" s="288" t="s">
        <v>110</v>
      </c>
      <c r="B121" s="25">
        <v>8740000039</v>
      </c>
      <c r="C121" s="25">
        <v>240</v>
      </c>
      <c r="D121" s="109">
        <f t="shared" si="35"/>
        <v>399.79818999999998</v>
      </c>
      <c r="E121" s="104">
        <f t="shared" si="35"/>
        <v>314.71289000000002</v>
      </c>
      <c r="F121" s="85">
        <f t="shared" si="35"/>
        <v>249.79008999999999</v>
      </c>
    </row>
    <row r="122" spans="1:6" ht="25.5" x14ac:dyDescent="0.25">
      <c r="A122" s="288" t="s">
        <v>115</v>
      </c>
      <c r="B122" s="25">
        <v>8740000039</v>
      </c>
      <c r="C122" s="25">
        <v>244</v>
      </c>
      <c r="D122" s="240">
        <v>399.79818999999998</v>
      </c>
      <c r="E122" s="104">
        <v>314.71289000000002</v>
      </c>
      <c r="F122" s="85">
        <v>249.79008999999999</v>
      </c>
    </row>
    <row r="123" spans="1:6" ht="25.5" x14ac:dyDescent="0.25">
      <c r="A123" s="288" t="s">
        <v>115</v>
      </c>
      <c r="B123" s="25" t="s">
        <v>225</v>
      </c>
      <c r="C123" s="25" t="s">
        <v>224</v>
      </c>
      <c r="D123" s="109">
        <v>135</v>
      </c>
      <c r="E123" s="104">
        <v>135</v>
      </c>
      <c r="F123" s="85">
        <v>135</v>
      </c>
    </row>
    <row r="124" spans="1:6" s="342" customFormat="1" ht="54.75" customHeight="1" x14ac:dyDescent="0.25">
      <c r="A124" s="344" t="s">
        <v>285</v>
      </c>
      <c r="B124" s="338" t="s">
        <v>284</v>
      </c>
      <c r="C124" s="338" t="s">
        <v>48</v>
      </c>
      <c r="D124" s="110">
        <f>D125</f>
        <v>0</v>
      </c>
      <c r="E124" s="105">
        <v>0</v>
      </c>
      <c r="F124" s="105">
        <v>0</v>
      </c>
    </row>
    <row r="125" spans="1:6" s="342" customFormat="1" ht="36" customHeight="1" x14ac:dyDescent="0.25">
      <c r="A125" s="332" t="s">
        <v>100</v>
      </c>
      <c r="B125" s="334" t="s">
        <v>284</v>
      </c>
      <c r="C125" s="334" t="s">
        <v>223</v>
      </c>
      <c r="D125" s="240">
        <f>D126</f>
        <v>0</v>
      </c>
      <c r="E125" s="241">
        <v>0</v>
      </c>
      <c r="F125" s="241">
        <v>0</v>
      </c>
    </row>
    <row r="126" spans="1:6" s="342" customFormat="1" ht="33" customHeight="1" x14ac:dyDescent="0.25">
      <c r="A126" s="332" t="s">
        <v>110</v>
      </c>
      <c r="B126" s="334" t="s">
        <v>284</v>
      </c>
      <c r="C126" s="334" t="s">
        <v>214</v>
      </c>
      <c r="D126" s="240">
        <f>D127</f>
        <v>0</v>
      </c>
      <c r="E126" s="241">
        <v>0</v>
      </c>
      <c r="F126" s="241">
        <v>0</v>
      </c>
    </row>
    <row r="127" spans="1:6" s="342" customFormat="1" ht="15.75" x14ac:dyDescent="0.25">
      <c r="A127" s="332" t="s">
        <v>260</v>
      </c>
      <c r="B127" s="334" t="s">
        <v>284</v>
      </c>
      <c r="C127" s="334" t="s">
        <v>224</v>
      </c>
      <c r="D127" s="240">
        <v>0</v>
      </c>
      <c r="E127" s="241">
        <v>0</v>
      </c>
      <c r="F127" s="241">
        <v>0</v>
      </c>
    </row>
    <row r="128" spans="1:6" ht="58.5" x14ac:dyDescent="0.25">
      <c r="A128" s="179" t="s">
        <v>84</v>
      </c>
      <c r="B128" s="180" t="s">
        <v>98</v>
      </c>
      <c r="C128" s="180" t="s">
        <v>48</v>
      </c>
      <c r="D128" s="181">
        <f>D129+D158</f>
        <v>359.63</v>
      </c>
      <c r="E128" s="181">
        <f>E129+E158</f>
        <v>178</v>
      </c>
      <c r="F128" s="181">
        <f>F129+F158</f>
        <v>100</v>
      </c>
    </row>
    <row r="129" spans="1:6" ht="47.25" x14ac:dyDescent="0.25">
      <c r="A129" s="298" t="s">
        <v>80</v>
      </c>
      <c r="B129" s="299" t="s">
        <v>228</v>
      </c>
      <c r="C129" s="299" t="s">
        <v>48</v>
      </c>
      <c r="D129" s="300">
        <f>D130+D133+D135+D142+D146+D149+D152+D155</f>
        <v>359.63</v>
      </c>
      <c r="E129" s="300">
        <f>E130+E133+E135+E142+E146+E149+E152+E155</f>
        <v>178</v>
      </c>
      <c r="F129" s="300">
        <f>F130+F133+F135+F142+F146+F149+F152+F155</f>
        <v>100</v>
      </c>
    </row>
    <row r="130" spans="1:6" ht="15.75" x14ac:dyDescent="0.25">
      <c r="A130" s="160" t="s">
        <v>81</v>
      </c>
      <c r="B130" s="265">
        <v>9910000008</v>
      </c>
      <c r="C130" s="265" t="s">
        <v>48</v>
      </c>
      <c r="D130" s="266">
        <f t="shared" ref="D130:F131" si="36">D131</f>
        <v>20</v>
      </c>
      <c r="E130" s="268">
        <f t="shared" si="36"/>
        <v>20</v>
      </c>
      <c r="F130" s="269">
        <f t="shared" si="36"/>
        <v>20</v>
      </c>
    </row>
    <row r="131" spans="1:6" ht="15.75" x14ac:dyDescent="0.25">
      <c r="A131" s="288" t="s">
        <v>66</v>
      </c>
      <c r="B131" s="25">
        <v>9910000008</v>
      </c>
      <c r="C131" s="25">
        <v>800</v>
      </c>
      <c r="D131" s="109">
        <f t="shared" si="36"/>
        <v>20</v>
      </c>
      <c r="E131" s="104">
        <f t="shared" si="36"/>
        <v>20</v>
      </c>
      <c r="F131" s="85">
        <f t="shared" si="36"/>
        <v>20</v>
      </c>
    </row>
    <row r="132" spans="1:6" ht="15.75" x14ac:dyDescent="0.25">
      <c r="A132" s="288" t="s">
        <v>82</v>
      </c>
      <c r="B132" s="25">
        <v>9910000008</v>
      </c>
      <c r="C132" s="25">
        <v>870</v>
      </c>
      <c r="D132" s="109">
        <v>20</v>
      </c>
      <c r="E132" s="104">
        <v>20</v>
      </c>
      <c r="F132" s="85">
        <v>20</v>
      </c>
    </row>
    <row r="133" spans="1:6" ht="15.75" x14ac:dyDescent="0.25">
      <c r="A133" s="160" t="s">
        <v>299</v>
      </c>
      <c r="B133" s="265">
        <v>9910000045</v>
      </c>
      <c r="C133" s="265">
        <v>800</v>
      </c>
      <c r="D133" s="266">
        <f>D134</f>
        <v>0</v>
      </c>
      <c r="E133" s="268">
        <f>E134</f>
        <v>0</v>
      </c>
      <c r="F133" s="269">
        <f>F134</f>
        <v>0</v>
      </c>
    </row>
    <row r="134" spans="1:6" ht="15.75" x14ac:dyDescent="0.25">
      <c r="A134" s="288" t="s">
        <v>78</v>
      </c>
      <c r="B134" s="25">
        <v>9910000045</v>
      </c>
      <c r="C134" s="25">
        <v>880</v>
      </c>
      <c r="D134" s="109">
        <v>0</v>
      </c>
      <c r="E134" s="104">
        <v>0</v>
      </c>
      <c r="F134" s="85">
        <v>0</v>
      </c>
    </row>
    <row r="135" spans="1:6" ht="15.75" x14ac:dyDescent="0.25">
      <c r="A135" s="160" t="s">
        <v>85</v>
      </c>
      <c r="B135" s="265">
        <v>9910000046</v>
      </c>
      <c r="C135" s="265" t="s">
        <v>48</v>
      </c>
      <c r="D135" s="266">
        <f>D136+D139</f>
        <v>90</v>
      </c>
      <c r="E135" s="268">
        <f>E136+E139</f>
        <v>80</v>
      </c>
      <c r="F135" s="268">
        <f>F136+F139</f>
        <v>2</v>
      </c>
    </row>
    <row r="136" spans="1:6" ht="15.75" x14ac:dyDescent="0.25">
      <c r="A136" s="288" t="s">
        <v>66</v>
      </c>
      <c r="B136" s="25">
        <v>9910000046</v>
      </c>
      <c r="C136" s="25">
        <v>800</v>
      </c>
      <c r="D136" s="109">
        <f t="shared" ref="D136:F137" si="37">D137</f>
        <v>5</v>
      </c>
      <c r="E136" s="104">
        <f t="shared" si="37"/>
        <v>5</v>
      </c>
      <c r="F136" s="85">
        <f t="shared" si="37"/>
        <v>2</v>
      </c>
    </row>
    <row r="137" spans="1:6" ht="15.75" x14ac:dyDescent="0.25">
      <c r="A137" s="288" t="s">
        <v>86</v>
      </c>
      <c r="B137" s="25">
        <v>9910000046</v>
      </c>
      <c r="C137" s="25">
        <v>850</v>
      </c>
      <c r="D137" s="109">
        <f t="shared" si="37"/>
        <v>5</v>
      </c>
      <c r="E137" s="104">
        <f t="shared" si="37"/>
        <v>5</v>
      </c>
      <c r="F137" s="85">
        <f t="shared" si="37"/>
        <v>2</v>
      </c>
    </row>
    <row r="138" spans="1:6" ht="15.75" x14ac:dyDescent="0.25">
      <c r="A138" s="288" t="s">
        <v>70</v>
      </c>
      <c r="B138" s="25">
        <v>9910000046</v>
      </c>
      <c r="C138" s="25">
        <v>853</v>
      </c>
      <c r="D138" s="109">
        <v>5</v>
      </c>
      <c r="E138" s="104">
        <v>5</v>
      </c>
      <c r="F138" s="85">
        <v>2</v>
      </c>
    </row>
    <row r="139" spans="1:6" s="342" customFormat="1" ht="25.5" x14ac:dyDescent="0.25">
      <c r="A139" s="392" t="s">
        <v>100</v>
      </c>
      <c r="B139" s="25" t="s">
        <v>311</v>
      </c>
      <c r="C139" s="25">
        <v>200</v>
      </c>
      <c r="D139" s="109">
        <f t="shared" ref="D139:F139" si="38">D140</f>
        <v>85</v>
      </c>
      <c r="E139" s="104">
        <f t="shared" si="38"/>
        <v>75</v>
      </c>
      <c r="F139" s="85">
        <f t="shared" si="38"/>
        <v>0</v>
      </c>
    </row>
    <row r="140" spans="1:6" s="342" customFormat="1" ht="25.5" x14ac:dyDescent="0.25">
      <c r="A140" s="392" t="s">
        <v>63</v>
      </c>
      <c r="B140" s="25" t="s">
        <v>311</v>
      </c>
      <c r="C140" s="25">
        <v>240</v>
      </c>
      <c r="D140" s="109">
        <f>D141</f>
        <v>85</v>
      </c>
      <c r="E140" s="104">
        <f>E141</f>
        <v>75</v>
      </c>
      <c r="F140" s="85">
        <f>F141</f>
        <v>0</v>
      </c>
    </row>
    <row r="141" spans="1:6" s="342" customFormat="1" ht="15.75" x14ac:dyDescent="0.25">
      <c r="A141" s="392" t="s">
        <v>259</v>
      </c>
      <c r="B141" s="25">
        <v>9910000046</v>
      </c>
      <c r="C141" s="25" t="s">
        <v>224</v>
      </c>
      <c r="D141" s="109">
        <v>85</v>
      </c>
      <c r="E141" s="104">
        <v>75</v>
      </c>
      <c r="F141" s="85">
        <v>0</v>
      </c>
    </row>
    <row r="142" spans="1:6" ht="47.25" x14ac:dyDescent="0.25">
      <c r="A142" s="270" t="s">
        <v>89</v>
      </c>
      <c r="B142" s="265">
        <v>9910051180</v>
      </c>
      <c r="C142" s="265" t="s">
        <v>48</v>
      </c>
      <c r="D142" s="266">
        <f>D143+D145</f>
        <v>152.10000000000002</v>
      </c>
      <c r="E142" s="266">
        <f t="shared" ref="E142:F142" si="39">E143+E145</f>
        <v>0</v>
      </c>
      <c r="F142" s="267">
        <f t="shared" si="39"/>
        <v>0</v>
      </c>
    </row>
    <row r="143" spans="1:6" ht="51" x14ac:dyDescent="0.25">
      <c r="A143" s="288" t="s">
        <v>53</v>
      </c>
      <c r="B143" s="25">
        <v>9910051180</v>
      </c>
      <c r="C143" s="25">
        <v>100</v>
      </c>
      <c r="D143" s="109">
        <f>D144</f>
        <v>146.24064000000001</v>
      </c>
      <c r="E143" s="104">
        <f>E144</f>
        <v>0</v>
      </c>
      <c r="F143" s="85">
        <f>F144</f>
        <v>0</v>
      </c>
    </row>
    <row r="144" spans="1:6" ht="25.5" x14ac:dyDescent="0.25">
      <c r="A144" s="288" t="s">
        <v>54</v>
      </c>
      <c r="B144" s="25">
        <v>9910051180</v>
      </c>
      <c r="C144" s="25">
        <v>120</v>
      </c>
      <c r="D144" s="241">
        <v>146.24064000000001</v>
      </c>
      <c r="E144" s="109">
        <v>0</v>
      </c>
      <c r="F144" s="159">
        <v>0</v>
      </c>
    </row>
    <row r="145" spans="1:6" ht="25.5" x14ac:dyDescent="0.25">
      <c r="A145" s="309" t="s">
        <v>63</v>
      </c>
      <c r="B145" s="25">
        <v>9910051180</v>
      </c>
      <c r="C145" s="25" t="s">
        <v>214</v>
      </c>
      <c r="D145" s="272">
        <v>5.8593599999999997</v>
      </c>
      <c r="E145" s="104">
        <v>0</v>
      </c>
      <c r="F145" s="85">
        <v>0</v>
      </c>
    </row>
    <row r="146" spans="1:6" ht="40.5" x14ac:dyDescent="0.25">
      <c r="A146" s="160" t="s">
        <v>99</v>
      </c>
      <c r="B146" s="265" t="s">
        <v>256</v>
      </c>
      <c r="C146" s="265" t="s">
        <v>48</v>
      </c>
      <c r="D146" s="266">
        <f t="shared" ref="D146:F147" si="40">D147</f>
        <v>30</v>
      </c>
      <c r="E146" s="268">
        <f t="shared" si="40"/>
        <v>30</v>
      </c>
      <c r="F146" s="269">
        <f t="shared" si="40"/>
        <v>30</v>
      </c>
    </row>
    <row r="147" spans="1:6" ht="30.75" customHeight="1" x14ac:dyDescent="0.25">
      <c r="A147" s="288" t="s">
        <v>100</v>
      </c>
      <c r="B147" s="25" t="s">
        <v>237</v>
      </c>
      <c r="C147" s="25">
        <v>200</v>
      </c>
      <c r="D147" s="109">
        <f t="shared" si="40"/>
        <v>30</v>
      </c>
      <c r="E147" s="104">
        <f t="shared" si="40"/>
        <v>30</v>
      </c>
      <c r="F147" s="85">
        <f t="shared" si="40"/>
        <v>30</v>
      </c>
    </row>
    <row r="148" spans="1:6" ht="25.5" x14ac:dyDescent="0.25">
      <c r="A148" s="288" t="s">
        <v>63</v>
      </c>
      <c r="B148" s="25" t="s">
        <v>237</v>
      </c>
      <c r="C148" s="25">
        <v>240</v>
      </c>
      <c r="D148" s="109">
        <v>30</v>
      </c>
      <c r="E148" s="104">
        <v>30</v>
      </c>
      <c r="F148" s="85">
        <v>30</v>
      </c>
    </row>
    <row r="149" spans="1:6" ht="15.75" x14ac:dyDescent="0.25">
      <c r="A149" s="160" t="s">
        <v>101</v>
      </c>
      <c r="B149" s="265" t="s">
        <v>262</v>
      </c>
      <c r="C149" s="265" t="s">
        <v>48</v>
      </c>
      <c r="D149" s="266">
        <f>D150</f>
        <v>45</v>
      </c>
      <c r="E149" s="266">
        <f t="shared" ref="E149:F149" si="41">E150</f>
        <v>45</v>
      </c>
      <c r="F149" s="267">
        <f t="shared" si="41"/>
        <v>45</v>
      </c>
    </row>
    <row r="150" spans="1:6" ht="25.5" x14ac:dyDescent="0.25">
      <c r="A150" s="288" t="s">
        <v>63</v>
      </c>
      <c r="B150" s="25">
        <v>9910000011</v>
      </c>
      <c r="C150" s="25">
        <v>240</v>
      </c>
      <c r="D150" s="109">
        <f>D151</f>
        <v>45</v>
      </c>
      <c r="E150" s="104">
        <f>E151</f>
        <v>45</v>
      </c>
      <c r="F150" s="85">
        <f>F151</f>
        <v>45</v>
      </c>
    </row>
    <row r="151" spans="1:6" ht="15.75" x14ac:dyDescent="0.25">
      <c r="A151" s="292" t="s">
        <v>259</v>
      </c>
      <c r="B151" s="172">
        <v>9910000011</v>
      </c>
      <c r="C151" s="172">
        <v>244</v>
      </c>
      <c r="D151" s="198">
        <v>45</v>
      </c>
      <c r="E151" s="199">
        <v>45</v>
      </c>
      <c r="F151" s="173">
        <v>45</v>
      </c>
    </row>
    <row r="152" spans="1:6" ht="27" x14ac:dyDescent="0.25">
      <c r="A152" s="262" t="s">
        <v>257</v>
      </c>
      <c r="B152" s="265" t="s">
        <v>312</v>
      </c>
      <c r="C152" s="265" t="s">
        <v>48</v>
      </c>
      <c r="D152" s="266">
        <f>D153</f>
        <v>3</v>
      </c>
      <c r="E152" s="266">
        <f t="shared" ref="E152:F152" si="42">E153</f>
        <v>3</v>
      </c>
      <c r="F152" s="267">
        <f t="shared" si="42"/>
        <v>3</v>
      </c>
    </row>
    <row r="153" spans="1:6" ht="25.5" x14ac:dyDescent="0.25">
      <c r="A153" s="288" t="s">
        <v>63</v>
      </c>
      <c r="B153" s="25" t="s">
        <v>312</v>
      </c>
      <c r="C153" s="25">
        <v>240</v>
      </c>
      <c r="D153" s="109">
        <f>D154</f>
        <v>3</v>
      </c>
      <c r="E153" s="104">
        <f>E154</f>
        <v>3</v>
      </c>
      <c r="F153" s="85">
        <f>F154</f>
        <v>3</v>
      </c>
    </row>
    <row r="154" spans="1:6" ht="15.75" x14ac:dyDescent="0.25">
      <c r="A154" s="292" t="s">
        <v>259</v>
      </c>
      <c r="B154" s="172" t="s">
        <v>312</v>
      </c>
      <c r="C154" s="172">
        <v>244</v>
      </c>
      <c r="D154" s="198">
        <v>3</v>
      </c>
      <c r="E154" s="199">
        <v>3</v>
      </c>
      <c r="F154" s="173">
        <v>3</v>
      </c>
    </row>
    <row r="155" spans="1:6" s="342" customFormat="1" ht="27" x14ac:dyDescent="0.25">
      <c r="A155" s="160" t="s">
        <v>292</v>
      </c>
      <c r="B155" s="263" t="s">
        <v>330</v>
      </c>
      <c r="C155" s="263" t="s">
        <v>48</v>
      </c>
      <c r="D155" s="264">
        <f>D156</f>
        <v>19.53</v>
      </c>
      <c r="E155" s="264">
        <f t="shared" ref="E155:F156" si="43">E156</f>
        <v>0</v>
      </c>
      <c r="F155" s="264">
        <f t="shared" si="43"/>
        <v>0</v>
      </c>
    </row>
    <row r="156" spans="1:6" s="342" customFormat="1" ht="25.5" x14ac:dyDescent="0.25">
      <c r="A156" s="345" t="s">
        <v>63</v>
      </c>
      <c r="B156" s="172" t="s">
        <v>330</v>
      </c>
      <c r="C156" s="172" t="s">
        <v>214</v>
      </c>
      <c r="D156" s="198">
        <f>D157</f>
        <v>19.53</v>
      </c>
      <c r="E156" s="198">
        <f t="shared" si="43"/>
        <v>0</v>
      </c>
      <c r="F156" s="198">
        <f t="shared" si="43"/>
        <v>0</v>
      </c>
    </row>
    <row r="157" spans="1:6" s="342" customFormat="1" ht="15.75" x14ac:dyDescent="0.25">
      <c r="A157" s="346" t="s">
        <v>259</v>
      </c>
      <c r="B157" s="172" t="s">
        <v>330</v>
      </c>
      <c r="C157" s="172" t="s">
        <v>224</v>
      </c>
      <c r="D157" s="198">
        <v>19.53</v>
      </c>
      <c r="E157" s="198">
        <v>0</v>
      </c>
      <c r="F157" s="198">
        <v>0</v>
      </c>
    </row>
    <row r="158" spans="1:6" ht="15.75" x14ac:dyDescent="0.25">
      <c r="A158" s="308" t="s">
        <v>231</v>
      </c>
      <c r="B158" s="263" t="s">
        <v>229</v>
      </c>
      <c r="C158" s="263" t="s">
        <v>48</v>
      </c>
      <c r="D158" s="264">
        <f>D159</f>
        <v>0</v>
      </c>
      <c r="E158" s="264">
        <f t="shared" ref="E158:F159" si="44">E159</f>
        <v>0</v>
      </c>
      <c r="F158" s="264">
        <f t="shared" si="44"/>
        <v>0</v>
      </c>
    </row>
    <row r="159" spans="1:6" ht="15.75" x14ac:dyDescent="0.25">
      <c r="A159" s="262" t="s">
        <v>227</v>
      </c>
      <c r="B159" s="299" t="s">
        <v>226</v>
      </c>
      <c r="C159" s="299" t="s">
        <v>48</v>
      </c>
      <c r="D159" s="300">
        <f>D160</f>
        <v>0</v>
      </c>
      <c r="E159" s="300">
        <f t="shared" si="44"/>
        <v>0</v>
      </c>
      <c r="F159" s="300">
        <f t="shared" si="44"/>
        <v>0</v>
      </c>
    </row>
    <row r="160" spans="1:6" ht="25.5" x14ac:dyDescent="0.25">
      <c r="A160" s="288" t="s">
        <v>63</v>
      </c>
      <c r="B160" s="172" t="s">
        <v>226</v>
      </c>
      <c r="C160" s="172" t="s">
        <v>214</v>
      </c>
      <c r="D160" s="198">
        <f>D161</f>
        <v>0</v>
      </c>
      <c r="E160" s="199">
        <f>E161</f>
        <v>0</v>
      </c>
      <c r="F160" s="173">
        <f>F161</f>
        <v>0</v>
      </c>
    </row>
    <row r="161" spans="1:6" ht="27.75" customHeight="1" x14ac:dyDescent="0.25">
      <c r="A161" s="292" t="s">
        <v>65</v>
      </c>
      <c r="B161" s="172" t="s">
        <v>226</v>
      </c>
      <c r="C161" s="172" t="s">
        <v>224</v>
      </c>
      <c r="D161" s="198">
        <v>0</v>
      </c>
      <c r="E161" s="199">
        <v>0</v>
      </c>
      <c r="F161" s="173">
        <v>0</v>
      </c>
    </row>
    <row r="162" spans="1:6" ht="19.5" x14ac:dyDescent="0.25">
      <c r="A162" s="179" t="s">
        <v>128</v>
      </c>
      <c r="B162" s="180" t="s">
        <v>47</v>
      </c>
      <c r="C162" s="180" t="s">
        <v>48</v>
      </c>
      <c r="D162" s="181">
        <f t="shared" ref="D162:F164" si="45">D163</f>
        <v>0</v>
      </c>
      <c r="E162" s="182">
        <f t="shared" si="45"/>
        <v>242.96629999999999</v>
      </c>
      <c r="F162" s="183">
        <f t="shared" si="45"/>
        <v>475.56509999999997</v>
      </c>
    </row>
    <row r="163" spans="1:6" ht="15.75" x14ac:dyDescent="0.25">
      <c r="A163" s="288" t="s">
        <v>128</v>
      </c>
      <c r="B163" s="25" t="s">
        <v>47</v>
      </c>
      <c r="C163" s="25" t="s">
        <v>48</v>
      </c>
      <c r="D163" s="109">
        <f t="shared" si="45"/>
        <v>0</v>
      </c>
      <c r="E163" s="104">
        <f t="shared" si="45"/>
        <v>242.96629999999999</v>
      </c>
      <c r="F163" s="85">
        <f t="shared" si="45"/>
        <v>475.56509999999997</v>
      </c>
    </row>
    <row r="164" spans="1:6" ht="15.75" x14ac:dyDescent="0.25">
      <c r="A164" s="288" t="s">
        <v>129</v>
      </c>
      <c r="B164" s="25" t="s">
        <v>47</v>
      </c>
      <c r="C164" s="25" t="s">
        <v>48</v>
      </c>
      <c r="D164" s="109">
        <f t="shared" si="45"/>
        <v>0</v>
      </c>
      <c r="E164" s="104">
        <f t="shared" si="45"/>
        <v>242.96629999999999</v>
      </c>
      <c r="F164" s="85">
        <f t="shared" si="45"/>
        <v>475.56509999999997</v>
      </c>
    </row>
    <row r="165" spans="1:6" ht="15.75" x14ac:dyDescent="0.25">
      <c r="A165" s="288" t="s">
        <v>129</v>
      </c>
      <c r="B165" s="25" t="s">
        <v>47</v>
      </c>
      <c r="C165" s="25" t="s">
        <v>48</v>
      </c>
      <c r="D165" s="109">
        <v>0</v>
      </c>
      <c r="E165" s="104">
        <v>242.96629999999999</v>
      </c>
      <c r="F165" s="85">
        <v>475.56509999999997</v>
      </c>
    </row>
    <row r="166" spans="1:6" x14ac:dyDescent="0.25">
      <c r="A166" s="106"/>
      <c r="B166" s="204"/>
      <c r="C166" s="106"/>
      <c r="D166" s="106"/>
      <c r="E166" s="106"/>
      <c r="F166" s="254"/>
    </row>
    <row r="167" spans="1:6" ht="18.75" x14ac:dyDescent="0.25">
      <c r="A167" s="216" t="s">
        <v>215</v>
      </c>
      <c r="B167" s="217"/>
      <c r="C167" s="218"/>
      <c r="D167" s="359">
        <f>D14+D51+D59+D64+D86+D96+D107+D128+D162</f>
        <v>9832.771999999999</v>
      </c>
      <c r="E167" s="359">
        <f>E14+E51+E59+E64+E86+E96+E107+E128+E162</f>
        <v>9756.8320000000003</v>
      </c>
      <c r="F167" s="359">
        <f>F14+F51+F59+F64+F86+F96+F107+F128+F162</f>
        <v>9549.482</v>
      </c>
    </row>
    <row r="168" spans="1:6" ht="15.75" x14ac:dyDescent="0.25">
      <c r="A168" s="293"/>
      <c r="B168" s="184"/>
      <c r="C168" s="184"/>
      <c r="D168" s="187"/>
      <c r="E168" s="185"/>
      <c r="F168" s="185"/>
    </row>
    <row r="169" spans="1:6" x14ac:dyDescent="0.25">
      <c r="A169" s="195"/>
      <c r="B169" s="205"/>
      <c r="C169" s="195"/>
      <c r="D169" s="195"/>
      <c r="E169" s="195"/>
      <c r="F169" s="195"/>
    </row>
    <row r="170" spans="1:6" x14ac:dyDescent="0.25">
      <c r="A170" s="195"/>
      <c r="B170" s="205"/>
      <c r="C170" s="195"/>
      <c r="D170" s="195"/>
      <c r="E170" s="195"/>
      <c r="F170" s="195"/>
    </row>
    <row r="171" spans="1:6" ht="15.75" x14ac:dyDescent="0.25">
      <c r="A171" s="287"/>
      <c r="B171" s="192"/>
      <c r="C171" s="192"/>
      <c r="D171" s="193"/>
      <c r="E171" s="194"/>
      <c r="F171" s="194"/>
    </row>
    <row r="172" spans="1:6" ht="15.75" x14ac:dyDescent="0.25">
      <c r="A172" s="287"/>
      <c r="B172" s="192"/>
      <c r="C172" s="192"/>
      <c r="D172" s="193"/>
      <c r="E172" s="194"/>
      <c r="F172" s="194"/>
    </row>
    <row r="173" spans="1:6" x14ac:dyDescent="0.25">
      <c r="A173" s="195"/>
      <c r="B173" s="205"/>
      <c r="C173" s="195"/>
      <c r="D173" s="195"/>
      <c r="E173" s="195"/>
      <c r="F173" s="195"/>
    </row>
    <row r="174" spans="1:6" ht="15.75" x14ac:dyDescent="0.25">
      <c r="A174" s="188"/>
      <c r="B174" s="189"/>
      <c r="C174" s="189"/>
      <c r="D174" s="190"/>
      <c r="E174" s="191"/>
      <c r="F174" s="191"/>
    </row>
    <row r="175" spans="1:6" x14ac:dyDescent="0.25">
      <c r="A175" s="195"/>
      <c r="B175" s="195"/>
      <c r="C175" s="195"/>
      <c r="D175" s="195"/>
      <c r="E175" s="195"/>
      <c r="F175" s="195"/>
    </row>
    <row r="176" spans="1:6" x14ac:dyDescent="0.25">
      <c r="A176" s="195"/>
      <c r="B176" s="195"/>
      <c r="C176" s="195"/>
      <c r="D176" s="195"/>
      <c r="E176" s="195"/>
      <c r="F176" s="195"/>
    </row>
    <row r="177" spans="1:6" x14ac:dyDescent="0.25">
      <c r="A177" s="195"/>
      <c r="B177" s="195"/>
      <c r="C177" s="195"/>
      <c r="D177" s="195"/>
      <c r="E177" s="195"/>
      <c r="F177" s="195"/>
    </row>
    <row r="178" spans="1:6" x14ac:dyDescent="0.25">
      <c r="A178" s="195"/>
      <c r="B178" s="195"/>
      <c r="C178" s="195"/>
      <c r="D178" s="195"/>
      <c r="E178" s="195"/>
      <c r="F178" s="195"/>
    </row>
    <row r="179" spans="1:6" x14ac:dyDescent="0.25">
      <c r="A179" s="195"/>
      <c r="B179" s="195"/>
      <c r="C179" s="195"/>
      <c r="D179" s="195"/>
      <c r="E179" s="195"/>
      <c r="F179" s="195"/>
    </row>
    <row r="180" spans="1:6" ht="15.75" customHeight="1" x14ac:dyDescent="0.25">
      <c r="A180" s="465"/>
      <c r="B180" s="466"/>
      <c r="C180" s="466"/>
      <c r="D180" s="467"/>
      <c r="E180" s="468"/>
      <c r="F180" s="468"/>
    </row>
    <row r="181" spans="1:6" ht="12.75" customHeight="1" x14ac:dyDescent="0.25">
      <c r="A181" s="465"/>
      <c r="B181" s="466"/>
      <c r="C181" s="466"/>
      <c r="D181" s="467"/>
      <c r="E181" s="468"/>
      <c r="F181" s="468"/>
    </row>
    <row r="182" spans="1:6" ht="15.75" customHeight="1" x14ac:dyDescent="0.25">
      <c r="A182" s="465"/>
      <c r="B182" s="466"/>
      <c r="C182" s="466"/>
      <c r="D182" s="467"/>
      <c r="E182" s="468"/>
      <c r="F182" s="468"/>
    </row>
    <row r="183" spans="1:6" ht="15.75" customHeight="1" x14ac:dyDescent="0.25">
      <c r="A183" s="465"/>
      <c r="B183" s="466"/>
      <c r="C183" s="466"/>
      <c r="D183" s="467"/>
      <c r="E183" s="468"/>
      <c r="F183" s="468"/>
    </row>
    <row r="184" spans="1:6" ht="15.75" customHeight="1" x14ac:dyDescent="0.25">
      <c r="A184" s="465"/>
      <c r="B184" s="466"/>
      <c r="C184" s="466"/>
      <c r="D184" s="467"/>
      <c r="E184" s="468"/>
      <c r="F184" s="468"/>
    </row>
    <row r="185" spans="1:6" ht="15.75" customHeight="1" x14ac:dyDescent="0.25">
      <c r="A185" s="465"/>
      <c r="B185" s="466"/>
      <c r="C185" s="466"/>
      <c r="D185" s="467"/>
      <c r="E185" s="468"/>
      <c r="F185" s="468"/>
    </row>
    <row r="186" spans="1:6" ht="21.75" customHeight="1" x14ac:dyDescent="0.25">
      <c r="A186" s="465"/>
      <c r="B186" s="469"/>
      <c r="C186" s="469"/>
      <c r="D186" s="470"/>
      <c r="E186" s="471"/>
      <c r="F186" s="471"/>
    </row>
    <row r="187" spans="1:6" ht="15" customHeight="1" x14ac:dyDescent="0.25">
      <c r="A187" s="465"/>
      <c r="B187" s="469"/>
      <c r="C187" s="469"/>
      <c r="D187" s="470"/>
      <c r="E187" s="471"/>
      <c r="F187" s="471"/>
    </row>
    <row r="188" spans="1:6" ht="15.75" customHeight="1" x14ac:dyDescent="0.25">
      <c r="A188" s="465"/>
      <c r="B188" s="466"/>
      <c r="C188" s="466"/>
      <c r="D188" s="467"/>
      <c r="E188" s="468"/>
      <c r="F188" s="468"/>
    </row>
    <row r="189" spans="1:6" ht="12.75" customHeight="1" x14ac:dyDescent="0.25">
      <c r="A189" s="465"/>
      <c r="B189" s="466"/>
      <c r="C189" s="466"/>
      <c r="D189" s="467"/>
      <c r="E189" s="468"/>
      <c r="F189" s="468"/>
    </row>
    <row r="190" spans="1:6" ht="15.75" customHeight="1" x14ac:dyDescent="0.25">
      <c r="A190" s="465"/>
      <c r="B190" s="466"/>
      <c r="C190" s="466"/>
      <c r="D190" s="467"/>
      <c r="E190" s="468"/>
      <c r="F190" s="468"/>
    </row>
    <row r="191" spans="1:6" ht="12.75" customHeight="1" x14ac:dyDescent="0.25">
      <c r="A191" s="465"/>
      <c r="B191" s="466"/>
      <c r="C191" s="466"/>
      <c r="D191" s="467"/>
      <c r="E191" s="468"/>
      <c r="F191" s="468"/>
    </row>
    <row r="192" spans="1:6" ht="15.75" customHeight="1" x14ac:dyDescent="0.25">
      <c r="A192" s="465"/>
      <c r="B192" s="466"/>
      <c r="C192" s="466"/>
      <c r="D192" s="467"/>
      <c r="E192" s="468"/>
      <c r="F192" s="468"/>
    </row>
    <row r="193" spans="1:6" ht="12.75" customHeight="1" x14ac:dyDescent="0.25">
      <c r="A193" s="465"/>
      <c r="B193" s="466"/>
      <c r="C193" s="466"/>
      <c r="D193" s="467"/>
      <c r="E193" s="468"/>
      <c r="F193" s="468"/>
    </row>
    <row r="194" spans="1:6" ht="15.75" x14ac:dyDescent="0.25">
      <c r="A194" s="188"/>
      <c r="B194" s="197"/>
      <c r="C194" s="189"/>
      <c r="D194" s="190"/>
      <c r="E194" s="191"/>
      <c r="F194" s="191"/>
    </row>
    <row r="195" spans="1:6" ht="15.75" x14ac:dyDescent="0.25">
      <c r="A195" s="287"/>
      <c r="B195" s="196"/>
      <c r="C195" s="192"/>
      <c r="D195" s="190"/>
      <c r="E195" s="191"/>
      <c r="F195" s="191"/>
    </row>
    <row r="196" spans="1:6" x14ac:dyDescent="0.25">
      <c r="A196" s="89"/>
      <c r="B196" s="89"/>
      <c r="C196" s="89"/>
      <c r="D196" s="89"/>
      <c r="E196" s="89"/>
      <c r="F196" s="89"/>
    </row>
    <row r="197" spans="1:6" x14ac:dyDescent="0.25">
      <c r="A197" s="89"/>
      <c r="B197" s="89"/>
      <c r="C197" s="89"/>
      <c r="D197" s="89"/>
      <c r="E197" s="89"/>
      <c r="F197" s="89"/>
    </row>
    <row r="198" spans="1:6" x14ac:dyDescent="0.25">
      <c r="A198" s="89"/>
      <c r="B198" s="89"/>
      <c r="C198" s="89"/>
      <c r="D198" s="89"/>
      <c r="E198" s="89"/>
      <c r="F198" s="89"/>
    </row>
    <row r="199" spans="1:6" x14ac:dyDescent="0.25">
      <c r="A199" s="89"/>
      <c r="B199" s="89"/>
      <c r="C199" s="89"/>
      <c r="D199" s="89"/>
      <c r="E199" s="89"/>
      <c r="F199" s="89"/>
    </row>
    <row r="200" spans="1:6" x14ac:dyDescent="0.25">
      <c r="A200" s="89"/>
      <c r="B200" s="89"/>
      <c r="C200" s="89"/>
      <c r="D200" s="89"/>
      <c r="E200" s="89"/>
      <c r="F200" s="89"/>
    </row>
    <row r="201" spans="1:6" x14ac:dyDescent="0.25">
      <c r="A201" s="89"/>
      <c r="B201" s="89"/>
      <c r="C201" s="89"/>
      <c r="D201" s="89"/>
      <c r="E201" s="89"/>
      <c r="F201" s="89"/>
    </row>
    <row r="202" spans="1:6" ht="15.75" x14ac:dyDescent="0.25">
      <c r="A202" s="188"/>
      <c r="B202" s="189"/>
      <c r="C202" s="189"/>
      <c r="D202" s="191"/>
      <c r="E202" s="191"/>
      <c r="F202" s="191"/>
    </row>
    <row r="203" spans="1:6" x14ac:dyDescent="0.25">
      <c r="A203" s="195"/>
      <c r="B203" s="195"/>
      <c r="C203" s="195"/>
      <c r="D203" s="195"/>
      <c r="E203" s="195"/>
      <c r="F203" s="195"/>
    </row>
    <row r="204" spans="1:6" x14ac:dyDescent="0.25">
      <c r="A204" s="195"/>
      <c r="B204" s="195"/>
      <c r="C204" s="195"/>
      <c r="D204" s="195"/>
      <c r="E204" s="195"/>
      <c r="F204" s="195"/>
    </row>
    <row r="205" spans="1:6" x14ac:dyDescent="0.25">
      <c r="A205" s="195"/>
      <c r="B205" s="195"/>
      <c r="C205" s="195"/>
      <c r="D205" s="195"/>
      <c r="E205" s="195"/>
      <c r="F205" s="195"/>
    </row>
    <row r="206" spans="1:6" x14ac:dyDescent="0.25">
      <c r="A206" s="195"/>
      <c r="B206" s="195"/>
      <c r="C206" s="195"/>
      <c r="D206" s="195"/>
      <c r="E206" s="195"/>
      <c r="F206" s="195"/>
    </row>
    <row r="207" spans="1:6" x14ac:dyDescent="0.25">
      <c r="A207" s="195"/>
      <c r="B207" s="195"/>
      <c r="C207" s="195"/>
      <c r="D207" s="195"/>
      <c r="E207" s="195"/>
      <c r="F207" s="195"/>
    </row>
    <row r="208" spans="1:6" x14ac:dyDescent="0.25">
      <c r="A208" s="195"/>
      <c r="B208" s="195"/>
      <c r="C208" s="195"/>
      <c r="D208" s="195"/>
      <c r="E208" s="195"/>
      <c r="F208" s="195"/>
    </row>
    <row r="209" spans="1:6" x14ac:dyDescent="0.25">
      <c r="A209" s="195"/>
      <c r="B209" s="195"/>
      <c r="C209" s="195"/>
      <c r="D209" s="195"/>
      <c r="E209" s="195"/>
      <c r="F209" s="195"/>
    </row>
    <row r="210" spans="1:6" x14ac:dyDescent="0.25">
      <c r="A210" s="195"/>
      <c r="B210" s="195"/>
      <c r="C210" s="195"/>
      <c r="D210" s="195"/>
      <c r="E210" s="195"/>
      <c r="F210" s="195"/>
    </row>
    <row r="211" spans="1:6" x14ac:dyDescent="0.25">
      <c r="A211" s="195"/>
      <c r="B211" s="195"/>
      <c r="C211" s="195"/>
      <c r="D211" s="195"/>
      <c r="E211" s="195"/>
      <c r="F211" s="195"/>
    </row>
    <row r="212" spans="1:6" x14ac:dyDescent="0.25">
      <c r="A212" s="195"/>
      <c r="B212" s="195"/>
      <c r="C212" s="195"/>
      <c r="D212" s="195"/>
      <c r="E212" s="195"/>
      <c r="F212" s="195"/>
    </row>
    <row r="213" spans="1:6" x14ac:dyDescent="0.25">
      <c r="A213" s="195"/>
      <c r="B213" s="195"/>
      <c r="C213" s="195"/>
      <c r="D213" s="195"/>
      <c r="E213" s="195"/>
      <c r="F213" s="195"/>
    </row>
    <row r="214" spans="1:6" x14ac:dyDescent="0.25">
      <c r="A214" s="195"/>
      <c r="B214" s="195"/>
      <c r="C214" s="195"/>
      <c r="D214" s="195"/>
      <c r="E214" s="195"/>
      <c r="F214" s="195"/>
    </row>
    <row r="215" spans="1:6" x14ac:dyDescent="0.25">
      <c r="A215" s="195"/>
      <c r="B215" s="195"/>
      <c r="C215" s="195"/>
      <c r="D215" s="195"/>
      <c r="E215" s="195"/>
      <c r="F215" s="195"/>
    </row>
    <row r="216" spans="1:6" x14ac:dyDescent="0.25">
      <c r="A216" s="195"/>
      <c r="B216" s="195"/>
      <c r="C216" s="195"/>
      <c r="D216" s="195"/>
      <c r="E216" s="195"/>
      <c r="F216" s="195"/>
    </row>
    <row r="217" spans="1:6" x14ac:dyDescent="0.25">
      <c r="A217" s="195"/>
      <c r="B217" s="195"/>
      <c r="C217" s="195"/>
      <c r="D217" s="195"/>
      <c r="E217" s="195"/>
      <c r="F217" s="195"/>
    </row>
    <row r="218" spans="1:6" x14ac:dyDescent="0.25">
      <c r="A218" s="195"/>
      <c r="B218" s="195"/>
      <c r="C218" s="195"/>
      <c r="D218" s="195"/>
      <c r="E218" s="195"/>
      <c r="F218" s="195"/>
    </row>
    <row r="219" spans="1:6" x14ac:dyDescent="0.25">
      <c r="A219" s="195"/>
      <c r="B219" s="195"/>
      <c r="C219" s="195"/>
      <c r="D219" s="195"/>
      <c r="E219" s="195"/>
      <c r="F219" s="195"/>
    </row>
    <row r="220" spans="1:6" x14ac:dyDescent="0.25">
      <c r="A220" s="195"/>
      <c r="B220" s="195"/>
      <c r="C220" s="195"/>
      <c r="D220" s="195"/>
      <c r="E220" s="195"/>
      <c r="F220" s="195"/>
    </row>
    <row r="221" spans="1:6" x14ac:dyDescent="0.25">
      <c r="A221" s="195"/>
      <c r="B221" s="195"/>
      <c r="C221" s="195"/>
      <c r="D221" s="195"/>
      <c r="E221" s="195"/>
      <c r="F221" s="195"/>
    </row>
    <row r="222" spans="1:6" x14ac:dyDescent="0.25">
      <c r="A222" s="195"/>
      <c r="B222" s="195"/>
      <c r="C222" s="195"/>
      <c r="D222" s="195"/>
      <c r="E222" s="195"/>
      <c r="F222" s="195"/>
    </row>
    <row r="223" spans="1:6" ht="15.75" x14ac:dyDescent="0.25">
      <c r="A223" s="188"/>
      <c r="B223" s="197"/>
      <c r="C223" s="189"/>
      <c r="D223" s="190"/>
      <c r="E223" s="191"/>
      <c r="F223" s="191"/>
    </row>
    <row r="224" spans="1:6" ht="15.75" x14ac:dyDescent="0.25">
      <c r="A224" s="287"/>
      <c r="B224" s="196"/>
      <c r="C224" s="192"/>
      <c r="D224" s="193"/>
      <c r="E224" s="194"/>
      <c r="F224" s="194"/>
    </row>
    <row r="225" spans="1:6" ht="15.75" x14ac:dyDescent="0.25">
      <c r="A225" s="287"/>
      <c r="B225" s="196"/>
      <c r="C225" s="192"/>
      <c r="D225" s="193"/>
      <c r="E225" s="194"/>
      <c r="F225" s="194"/>
    </row>
    <row r="226" spans="1:6" ht="15.75" x14ac:dyDescent="0.25">
      <c r="A226" s="287"/>
      <c r="B226" s="196"/>
      <c r="C226" s="192"/>
      <c r="D226" s="193"/>
      <c r="E226" s="194"/>
      <c r="F226" s="194"/>
    </row>
    <row r="227" spans="1:6" ht="15.75" x14ac:dyDescent="0.25">
      <c r="A227" s="287"/>
      <c r="B227" s="196"/>
      <c r="C227" s="192"/>
      <c r="D227" s="193"/>
      <c r="E227" s="194"/>
      <c r="F227" s="194"/>
    </row>
    <row r="228" spans="1:6" ht="15.75" x14ac:dyDescent="0.25">
      <c r="A228" s="188"/>
      <c r="B228" s="197"/>
      <c r="C228" s="189"/>
      <c r="D228" s="190"/>
      <c r="E228" s="191"/>
      <c r="F228" s="191"/>
    </row>
    <row r="229" spans="1:6" ht="15.75" x14ac:dyDescent="0.25">
      <c r="A229" s="287"/>
      <c r="B229" s="196"/>
      <c r="C229" s="192"/>
      <c r="D229" s="193"/>
      <c r="E229" s="194"/>
      <c r="F229" s="194"/>
    </row>
    <row r="230" spans="1:6" ht="15.75" x14ac:dyDescent="0.25">
      <c r="A230" s="287"/>
      <c r="B230" s="196"/>
      <c r="C230" s="192"/>
      <c r="D230" s="193"/>
      <c r="E230" s="194"/>
      <c r="F230" s="194"/>
    </row>
    <row r="231" spans="1:6" ht="15.75" x14ac:dyDescent="0.25">
      <c r="A231" s="287"/>
      <c r="B231" s="196"/>
      <c r="C231" s="192"/>
      <c r="D231" s="193"/>
      <c r="E231" s="194"/>
      <c r="F231" s="194"/>
    </row>
    <row r="232" spans="1:6" ht="15.75" x14ac:dyDescent="0.25">
      <c r="A232" s="287"/>
      <c r="B232" s="192"/>
      <c r="C232" s="192"/>
      <c r="D232" s="193"/>
      <c r="E232" s="194"/>
      <c r="F232" s="194"/>
    </row>
    <row r="233" spans="1:6" ht="15.75" x14ac:dyDescent="0.25">
      <c r="A233" s="287"/>
      <c r="B233" s="192"/>
      <c r="C233" s="192"/>
      <c r="D233" s="193"/>
      <c r="E233" s="194"/>
      <c r="F233" s="194"/>
    </row>
    <row r="234" spans="1:6" ht="15.75" x14ac:dyDescent="0.25">
      <c r="A234" s="287"/>
      <c r="B234" s="196"/>
      <c r="C234" s="192"/>
      <c r="D234" s="193"/>
      <c r="E234" s="194"/>
      <c r="F234" s="194"/>
    </row>
    <row r="235" spans="1:6" x14ac:dyDescent="0.25">
      <c r="A235" s="195"/>
      <c r="B235" s="195"/>
      <c r="C235" s="195"/>
      <c r="D235" s="195"/>
      <c r="E235" s="195"/>
      <c r="F235" s="195"/>
    </row>
    <row r="236" spans="1:6" x14ac:dyDescent="0.25">
      <c r="A236" s="195"/>
      <c r="B236" s="195"/>
      <c r="C236" s="195"/>
      <c r="D236" s="195"/>
      <c r="E236" s="195"/>
      <c r="F236" s="195"/>
    </row>
    <row r="237" spans="1:6" x14ac:dyDescent="0.25">
      <c r="A237" s="195"/>
      <c r="B237" s="195"/>
      <c r="C237" s="195"/>
      <c r="D237" s="195"/>
      <c r="E237" s="195"/>
      <c r="F237" s="195"/>
    </row>
    <row r="238" spans="1:6" x14ac:dyDescent="0.25">
      <c r="A238" s="195"/>
      <c r="B238" s="195"/>
      <c r="C238" s="195"/>
      <c r="D238" s="195"/>
      <c r="E238" s="195"/>
      <c r="F238" s="195"/>
    </row>
    <row r="239" spans="1:6" ht="15.75" x14ac:dyDescent="0.25">
      <c r="A239" s="206"/>
      <c r="B239" s="207"/>
      <c r="C239" s="207"/>
      <c r="D239" s="208"/>
      <c r="E239" s="209"/>
      <c r="F239" s="209"/>
    </row>
    <row r="240" spans="1:6" x14ac:dyDescent="0.25">
      <c r="A240" s="195"/>
      <c r="B240" s="195"/>
      <c r="C240" s="195"/>
      <c r="D240" s="195"/>
      <c r="E240" s="195"/>
      <c r="F240" s="195"/>
    </row>
    <row r="241" spans="1:6" x14ac:dyDescent="0.25">
      <c r="A241" s="195"/>
      <c r="B241" s="195"/>
      <c r="C241" s="195"/>
      <c r="D241" s="195"/>
      <c r="E241" s="195"/>
      <c r="F241" s="195"/>
    </row>
    <row r="242" spans="1:6" x14ac:dyDescent="0.25">
      <c r="A242" s="89"/>
      <c r="B242" s="89"/>
      <c r="C242" s="89"/>
      <c r="D242" s="89"/>
      <c r="E242" s="89"/>
      <c r="F242" s="89"/>
    </row>
    <row r="243" spans="1:6" x14ac:dyDescent="0.25">
      <c r="A243" s="89"/>
      <c r="B243" s="89"/>
      <c r="C243" s="89"/>
      <c r="D243" s="89"/>
      <c r="E243" s="89"/>
      <c r="F243" s="89"/>
    </row>
    <row r="244" spans="1:6" x14ac:dyDescent="0.25">
      <c r="A244" s="89"/>
      <c r="B244" s="89"/>
      <c r="C244" s="200"/>
      <c r="D244" s="201"/>
      <c r="E244" s="89"/>
      <c r="F244" s="89"/>
    </row>
    <row r="245" spans="1:6" x14ac:dyDescent="0.25">
      <c r="A245" s="89"/>
      <c r="B245" s="89"/>
      <c r="C245" s="89"/>
      <c r="D245" s="89"/>
      <c r="E245" s="89"/>
      <c r="F245" s="89"/>
    </row>
    <row r="246" spans="1:6" x14ac:dyDescent="0.25">
      <c r="A246" s="89"/>
      <c r="B246" s="89"/>
      <c r="C246" s="89"/>
      <c r="D246" s="89"/>
      <c r="E246" s="89"/>
      <c r="F246" s="89"/>
    </row>
    <row r="247" spans="1:6" ht="15.75" x14ac:dyDescent="0.25">
      <c r="A247" s="202"/>
      <c r="B247" s="192"/>
      <c r="C247" s="192"/>
      <c r="D247" s="196"/>
      <c r="E247" s="89"/>
      <c r="F247" s="89"/>
    </row>
    <row r="248" spans="1:6" ht="15.75" x14ac:dyDescent="0.25">
      <c r="A248" s="202"/>
      <c r="B248" s="192"/>
      <c r="C248" s="192"/>
      <c r="D248" s="196"/>
      <c r="E248" s="89"/>
      <c r="F248" s="89"/>
    </row>
    <row r="249" spans="1:6" ht="15.75" x14ac:dyDescent="0.25">
      <c r="A249" s="202"/>
      <c r="B249" s="189"/>
      <c r="C249" s="189"/>
      <c r="D249" s="203"/>
      <c r="E249" s="89"/>
      <c r="F249" s="89"/>
    </row>
    <row r="250" spans="1:6" x14ac:dyDescent="0.25">
      <c r="A250" s="89"/>
      <c r="B250" s="89"/>
      <c r="C250" s="89"/>
      <c r="D250" s="89"/>
      <c r="E250" s="89"/>
      <c r="F250" s="89"/>
    </row>
    <row r="251" spans="1:6" x14ac:dyDescent="0.25">
      <c r="A251" s="89"/>
      <c r="B251" s="89"/>
      <c r="C251" s="89"/>
      <c r="D251" s="89"/>
      <c r="E251" s="89"/>
      <c r="F251" s="89"/>
    </row>
    <row r="252" spans="1:6" x14ac:dyDescent="0.25">
      <c r="A252" s="89"/>
      <c r="B252" s="89"/>
      <c r="C252" s="89"/>
      <c r="D252" s="89"/>
      <c r="E252" s="89"/>
      <c r="F252" s="89"/>
    </row>
    <row r="253" spans="1:6" x14ac:dyDescent="0.25">
      <c r="A253" s="89"/>
      <c r="B253" s="89"/>
      <c r="C253" s="89"/>
      <c r="D253" s="89"/>
      <c r="E253" s="89"/>
      <c r="F253" s="89"/>
    </row>
  </sheetData>
  <mergeCells count="47">
    <mergeCell ref="D180:D181"/>
    <mergeCell ref="E180:E181"/>
    <mergeCell ref="E10:F11"/>
    <mergeCell ref="F180:F181"/>
    <mergeCell ref="A180:A181"/>
    <mergeCell ref="B180:B181"/>
    <mergeCell ref="C180:C181"/>
    <mergeCell ref="A50:F50"/>
    <mergeCell ref="A13:F13"/>
    <mergeCell ref="E182:E183"/>
    <mergeCell ref="F182:F183"/>
    <mergeCell ref="A184:A185"/>
    <mergeCell ref="B184:B185"/>
    <mergeCell ref="C184:C185"/>
    <mergeCell ref="D184:D185"/>
    <mergeCell ref="E184:E185"/>
    <mergeCell ref="F184:F185"/>
    <mergeCell ref="A182:A183"/>
    <mergeCell ref="B182:B183"/>
    <mergeCell ref="C182:C183"/>
    <mergeCell ref="D182:D183"/>
    <mergeCell ref="C188:C189"/>
    <mergeCell ref="D188:D189"/>
    <mergeCell ref="E188:E189"/>
    <mergeCell ref="F188:F189"/>
    <mergeCell ref="A186:A187"/>
    <mergeCell ref="B186:B187"/>
    <mergeCell ref="C186:C187"/>
    <mergeCell ref="D186:D187"/>
    <mergeCell ref="E186:E187"/>
    <mergeCell ref="F186:F187"/>
    <mergeCell ref="C1:F3"/>
    <mergeCell ref="A5:F8"/>
    <mergeCell ref="A192:A193"/>
    <mergeCell ref="B192:B193"/>
    <mergeCell ref="C192:C193"/>
    <mergeCell ref="D192:D193"/>
    <mergeCell ref="E192:E193"/>
    <mergeCell ref="F192:F193"/>
    <mergeCell ref="A190:A191"/>
    <mergeCell ref="B190:B191"/>
    <mergeCell ref="C190:C191"/>
    <mergeCell ref="D190:D191"/>
    <mergeCell ref="E190:E191"/>
    <mergeCell ref="F190:F191"/>
    <mergeCell ref="A188:A189"/>
    <mergeCell ref="B188:B189"/>
  </mergeCells>
  <pageMargins left="0.7" right="0.7" top="0.75" bottom="0.75" header="0.3" footer="0.3"/>
  <pageSetup paperSize="9" scale="62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4"/>
  <sheetViews>
    <sheetView view="pageBreakPreview" topLeftCell="A172" zoomScale="90" zoomScaleNormal="100" zoomScaleSheetLayoutView="90" workbookViewId="0">
      <selection activeCell="A170" sqref="A170:A171"/>
    </sheetView>
  </sheetViews>
  <sheetFormatPr defaultRowHeight="15" x14ac:dyDescent="0.25"/>
  <cols>
    <col min="1" max="1" width="56.28515625" customWidth="1"/>
    <col min="2" max="2" width="6.7109375" customWidth="1"/>
    <col min="3" max="3" width="7.5703125" customWidth="1"/>
    <col min="4" max="4" width="13.28515625" customWidth="1"/>
    <col min="5" max="5" width="8" customWidth="1"/>
    <col min="6" max="6" width="14.5703125" customWidth="1"/>
    <col min="7" max="7" width="17.28515625" customWidth="1"/>
    <col min="8" max="8" width="16" customWidth="1"/>
    <col min="255" max="255" width="60.42578125" customWidth="1"/>
    <col min="256" max="256" width="8.28515625" customWidth="1"/>
    <col min="257" max="257" width="8.85546875" customWidth="1"/>
    <col min="258" max="258" width="13.140625" customWidth="1"/>
    <col min="259" max="259" width="8" customWidth="1"/>
    <col min="260" max="260" width="15" customWidth="1"/>
    <col min="261" max="261" width="12.85546875" customWidth="1"/>
    <col min="262" max="262" width="13.140625" customWidth="1"/>
    <col min="511" max="511" width="60.42578125" customWidth="1"/>
    <col min="512" max="512" width="8.28515625" customWidth="1"/>
    <col min="513" max="513" width="8.85546875" customWidth="1"/>
    <col min="514" max="514" width="13.140625" customWidth="1"/>
    <col min="515" max="515" width="8" customWidth="1"/>
    <col min="516" max="516" width="15" customWidth="1"/>
    <col min="517" max="517" width="12.85546875" customWidth="1"/>
    <col min="518" max="518" width="13.140625" customWidth="1"/>
    <col min="767" max="767" width="60.42578125" customWidth="1"/>
    <col min="768" max="768" width="8.28515625" customWidth="1"/>
    <col min="769" max="769" width="8.85546875" customWidth="1"/>
    <col min="770" max="770" width="13.140625" customWidth="1"/>
    <col min="771" max="771" width="8" customWidth="1"/>
    <col min="772" max="772" width="15" customWidth="1"/>
    <col min="773" max="773" width="12.85546875" customWidth="1"/>
    <col min="774" max="774" width="13.140625" customWidth="1"/>
    <col min="1023" max="1023" width="60.42578125" customWidth="1"/>
    <col min="1024" max="1024" width="8.28515625" customWidth="1"/>
    <col min="1025" max="1025" width="8.85546875" customWidth="1"/>
    <col min="1026" max="1026" width="13.140625" customWidth="1"/>
    <col min="1027" max="1027" width="8" customWidth="1"/>
    <col min="1028" max="1028" width="15" customWidth="1"/>
    <col min="1029" max="1029" width="12.85546875" customWidth="1"/>
    <col min="1030" max="1030" width="13.140625" customWidth="1"/>
    <col min="1279" max="1279" width="60.42578125" customWidth="1"/>
    <col min="1280" max="1280" width="8.28515625" customWidth="1"/>
    <col min="1281" max="1281" width="8.85546875" customWidth="1"/>
    <col min="1282" max="1282" width="13.140625" customWidth="1"/>
    <col min="1283" max="1283" width="8" customWidth="1"/>
    <col min="1284" max="1284" width="15" customWidth="1"/>
    <col min="1285" max="1285" width="12.85546875" customWidth="1"/>
    <col min="1286" max="1286" width="13.140625" customWidth="1"/>
    <col min="1535" max="1535" width="60.42578125" customWidth="1"/>
    <col min="1536" max="1536" width="8.28515625" customWidth="1"/>
    <col min="1537" max="1537" width="8.85546875" customWidth="1"/>
    <col min="1538" max="1538" width="13.140625" customWidth="1"/>
    <col min="1539" max="1539" width="8" customWidth="1"/>
    <col min="1540" max="1540" width="15" customWidth="1"/>
    <col min="1541" max="1541" width="12.85546875" customWidth="1"/>
    <col min="1542" max="1542" width="13.140625" customWidth="1"/>
    <col min="1791" max="1791" width="60.42578125" customWidth="1"/>
    <col min="1792" max="1792" width="8.28515625" customWidth="1"/>
    <col min="1793" max="1793" width="8.85546875" customWidth="1"/>
    <col min="1794" max="1794" width="13.140625" customWidth="1"/>
    <col min="1795" max="1795" width="8" customWidth="1"/>
    <col min="1796" max="1796" width="15" customWidth="1"/>
    <col min="1797" max="1797" width="12.85546875" customWidth="1"/>
    <col min="1798" max="1798" width="13.140625" customWidth="1"/>
    <col min="2047" max="2047" width="60.42578125" customWidth="1"/>
    <col min="2048" max="2048" width="8.28515625" customWidth="1"/>
    <col min="2049" max="2049" width="8.85546875" customWidth="1"/>
    <col min="2050" max="2050" width="13.140625" customWidth="1"/>
    <col min="2051" max="2051" width="8" customWidth="1"/>
    <col min="2052" max="2052" width="15" customWidth="1"/>
    <col min="2053" max="2053" width="12.85546875" customWidth="1"/>
    <col min="2054" max="2054" width="13.140625" customWidth="1"/>
    <col min="2303" max="2303" width="60.42578125" customWidth="1"/>
    <col min="2304" max="2304" width="8.28515625" customWidth="1"/>
    <col min="2305" max="2305" width="8.85546875" customWidth="1"/>
    <col min="2306" max="2306" width="13.140625" customWidth="1"/>
    <col min="2307" max="2307" width="8" customWidth="1"/>
    <col min="2308" max="2308" width="15" customWidth="1"/>
    <col min="2309" max="2309" width="12.85546875" customWidth="1"/>
    <col min="2310" max="2310" width="13.140625" customWidth="1"/>
    <col min="2559" max="2559" width="60.42578125" customWidth="1"/>
    <col min="2560" max="2560" width="8.28515625" customWidth="1"/>
    <col min="2561" max="2561" width="8.85546875" customWidth="1"/>
    <col min="2562" max="2562" width="13.140625" customWidth="1"/>
    <col min="2563" max="2563" width="8" customWidth="1"/>
    <col min="2564" max="2564" width="15" customWidth="1"/>
    <col min="2565" max="2565" width="12.85546875" customWidth="1"/>
    <col min="2566" max="2566" width="13.140625" customWidth="1"/>
    <col min="2815" max="2815" width="60.42578125" customWidth="1"/>
    <col min="2816" max="2816" width="8.28515625" customWidth="1"/>
    <col min="2817" max="2817" width="8.85546875" customWidth="1"/>
    <col min="2818" max="2818" width="13.140625" customWidth="1"/>
    <col min="2819" max="2819" width="8" customWidth="1"/>
    <col min="2820" max="2820" width="15" customWidth="1"/>
    <col min="2821" max="2821" width="12.85546875" customWidth="1"/>
    <col min="2822" max="2822" width="13.140625" customWidth="1"/>
    <col min="3071" max="3071" width="60.42578125" customWidth="1"/>
    <col min="3072" max="3072" width="8.28515625" customWidth="1"/>
    <col min="3073" max="3073" width="8.85546875" customWidth="1"/>
    <col min="3074" max="3074" width="13.140625" customWidth="1"/>
    <col min="3075" max="3075" width="8" customWidth="1"/>
    <col min="3076" max="3076" width="15" customWidth="1"/>
    <col min="3077" max="3077" width="12.85546875" customWidth="1"/>
    <col min="3078" max="3078" width="13.140625" customWidth="1"/>
    <col min="3327" max="3327" width="60.42578125" customWidth="1"/>
    <col min="3328" max="3328" width="8.28515625" customWidth="1"/>
    <col min="3329" max="3329" width="8.85546875" customWidth="1"/>
    <col min="3330" max="3330" width="13.140625" customWidth="1"/>
    <col min="3331" max="3331" width="8" customWidth="1"/>
    <col min="3332" max="3332" width="15" customWidth="1"/>
    <col min="3333" max="3333" width="12.85546875" customWidth="1"/>
    <col min="3334" max="3334" width="13.140625" customWidth="1"/>
    <col min="3583" max="3583" width="60.42578125" customWidth="1"/>
    <col min="3584" max="3584" width="8.28515625" customWidth="1"/>
    <col min="3585" max="3585" width="8.85546875" customWidth="1"/>
    <col min="3586" max="3586" width="13.140625" customWidth="1"/>
    <col min="3587" max="3587" width="8" customWidth="1"/>
    <col min="3588" max="3588" width="15" customWidth="1"/>
    <col min="3589" max="3589" width="12.85546875" customWidth="1"/>
    <col min="3590" max="3590" width="13.140625" customWidth="1"/>
    <col min="3839" max="3839" width="60.42578125" customWidth="1"/>
    <col min="3840" max="3840" width="8.28515625" customWidth="1"/>
    <col min="3841" max="3841" width="8.85546875" customWidth="1"/>
    <col min="3842" max="3842" width="13.140625" customWidth="1"/>
    <col min="3843" max="3843" width="8" customWidth="1"/>
    <col min="3844" max="3844" width="15" customWidth="1"/>
    <col min="3845" max="3845" width="12.85546875" customWidth="1"/>
    <col min="3846" max="3846" width="13.140625" customWidth="1"/>
    <col min="4095" max="4095" width="60.42578125" customWidth="1"/>
    <col min="4096" max="4096" width="8.28515625" customWidth="1"/>
    <col min="4097" max="4097" width="8.85546875" customWidth="1"/>
    <col min="4098" max="4098" width="13.140625" customWidth="1"/>
    <col min="4099" max="4099" width="8" customWidth="1"/>
    <col min="4100" max="4100" width="15" customWidth="1"/>
    <col min="4101" max="4101" width="12.85546875" customWidth="1"/>
    <col min="4102" max="4102" width="13.140625" customWidth="1"/>
    <col min="4351" max="4351" width="60.42578125" customWidth="1"/>
    <col min="4352" max="4352" width="8.28515625" customWidth="1"/>
    <col min="4353" max="4353" width="8.85546875" customWidth="1"/>
    <col min="4354" max="4354" width="13.140625" customWidth="1"/>
    <col min="4355" max="4355" width="8" customWidth="1"/>
    <col min="4356" max="4356" width="15" customWidth="1"/>
    <col min="4357" max="4357" width="12.85546875" customWidth="1"/>
    <col min="4358" max="4358" width="13.140625" customWidth="1"/>
    <col min="4607" max="4607" width="60.42578125" customWidth="1"/>
    <col min="4608" max="4608" width="8.28515625" customWidth="1"/>
    <col min="4609" max="4609" width="8.85546875" customWidth="1"/>
    <col min="4610" max="4610" width="13.140625" customWidth="1"/>
    <col min="4611" max="4611" width="8" customWidth="1"/>
    <col min="4612" max="4612" width="15" customWidth="1"/>
    <col min="4613" max="4613" width="12.85546875" customWidth="1"/>
    <col min="4614" max="4614" width="13.140625" customWidth="1"/>
    <col min="4863" max="4863" width="60.42578125" customWidth="1"/>
    <col min="4864" max="4864" width="8.28515625" customWidth="1"/>
    <col min="4865" max="4865" width="8.85546875" customWidth="1"/>
    <col min="4866" max="4866" width="13.140625" customWidth="1"/>
    <col min="4867" max="4867" width="8" customWidth="1"/>
    <col min="4868" max="4868" width="15" customWidth="1"/>
    <col min="4869" max="4869" width="12.85546875" customWidth="1"/>
    <col min="4870" max="4870" width="13.140625" customWidth="1"/>
    <col min="5119" max="5119" width="60.42578125" customWidth="1"/>
    <col min="5120" max="5120" width="8.28515625" customWidth="1"/>
    <col min="5121" max="5121" width="8.85546875" customWidth="1"/>
    <col min="5122" max="5122" width="13.140625" customWidth="1"/>
    <col min="5123" max="5123" width="8" customWidth="1"/>
    <col min="5124" max="5124" width="15" customWidth="1"/>
    <col min="5125" max="5125" width="12.85546875" customWidth="1"/>
    <col min="5126" max="5126" width="13.140625" customWidth="1"/>
    <col min="5375" max="5375" width="60.42578125" customWidth="1"/>
    <col min="5376" max="5376" width="8.28515625" customWidth="1"/>
    <col min="5377" max="5377" width="8.85546875" customWidth="1"/>
    <col min="5378" max="5378" width="13.140625" customWidth="1"/>
    <col min="5379" max="5379" width="8" customWidth="1"/>
    <col min="5380" max="5380" width="15" customWidth="1"/>
    <col min="5381" max="5381" width="12.85546875" customWidth="1"/>
    <col min="5382" max="5382" width="13.140625" customWidth="1"/>
    <col min="5631" max="5631" width="60.42578125" customWidth="1"/>
    <col min="5632" max="5632" width="8.28515625" customWidth="1"/>
    <col min="5633" max="5633" width="8.85546875" customWidth="1"/>
    <col min="5634" max="5634" width="13.140625" customWidth="1"/>
    <col min="5635" max="5635" width="8" customWidth="1"/>
    <col min="5636" max="5636" width="15" customWidth="1"/>
    <col min="5637" max="5637" width="12.85546875" customWidth="1"/>
    <col min="5638" max="5638" width="13.140625" customWidth="1"/>
    <col min="5887" max="5887" width="60.42578125" customWidth="1"/>
    <col min="5888" max="5888" width="8.28515625" customWidth="1"/>
    <col min="5889" max="5889" width="8.85546875" customWidth="1"/>
    <col min="5890" max="5890" width="13.140625" customWidth="1"/>
    <col min="5891" max="5891" width="8" customWidth="1"/>
    <col min="5892" max="5892" width="15" customWidth="1"/>
    <col min="5893" max="5893" width="12.85546875" customWidth="1"/>
    <col min="5894" max="5894" width="13.140625" customWidth="1"/>
    <col min="6143" max="6143" width="60.42578125" customWidth="1"/>
    <col min="6144" max="6144" width="8.28515625" customWidth="1"/>
    <col min="6145" max="6145" width="8.85546875" customWidth="1"/>
    <col min="6146" max="6146" width="13.140625" customWidth="1"/>
    <col min="6147" max="6147" width="8" customWidth="1"/>
    <col min="6148" max="6148" width="15" customWidth="1"/>
    <col min="6149" max="6149" width="12.85546875" customWidth="1"/>
    <col min="6150" max="6150" width="13.140625" customWidth="1"/>
    <col min="6399" max="6399" width="60.42578125" customWidth="1"/>
    <col min="6400" max="6400" width="8.28515625" customWidth="1"/>
    <col min="6401" max="6401" width="8.85546875" customWidth="1"/>
    <col min="6402" max="6402" width="13.140625" customWidth="1"/>
    <col min="6403" max="6403" width="8" customWidth="1"/>
    <col min="6404" max="6404" width="15" customWidth="1"/>
    <col min="6405" max="6405" width="12.85546875" customWidth="1"/>
    <col min="6406" max="6406" width="13.140625" customWidth="1"/>
    <col min="6655" max="6655" width="60.42578125" customWidth="1"/>
    <col min="6656" max="6656" width="8.28515625" customWidth="1"/>
    <col min="6657" max="6657" width="8.85546875" customWidth="1"/>
    <col min="6658" max="6658" width="13.140625" customWidth="1"/>
    <col min="6659" max="6659" width="8" customWidth="1"/>
    <col min="6660" max="6660" width="15" customWidth="1"/>
    <col min="6661" max="6661" width="12.85546875" customWidth="1"/>
    <col min="6662" max="6662" width="13.140625" customWidth="1"/>
    <col min="6911" max="6911" width="60.42578125" customWidth="1"/>
    <col min="6912" max="6912" width="8.28515625" customWidth="1"/>
    <col min="6913" max="6913" width="8.85546875" customWidth="1"/>
    <col min="6914" max="6914" width="13.140625" customWidth="1"/>
    <col min="6915" max="6915" width="8" customWidth="1"/>
    <col min="6916" max="6916" width="15" customWidth="1"/>
    <col min="6917" max="6917" width="12.85546875" customWidth="1"/>
    <col min="6918" max="6918" width="13.140625" customWidth="1"/>
    <col min="7167" max="7167" width="60.42578125" customWidth="1"/>
    <col min="7168" max="7168" width="8.28515625" customWidth="1"/>
    <col min="7169" max="7169" width="8.85546875" customWidth="1"/>
    <col min="7170" max="7170" width="13.140625" customWidth="1"/>
    <col min="7171" max="7171" width="8" customWidth="1"/>
    <col min="7172" max="7172" width="15" customWidth="1"/>
    <col min="7173" max="7173" width="12.85546875" customWidth="1"/>
    <col min="7174" max="7174" width="13.140625" customWidth="1"/>
    <col min="7423" max="7423" width="60.42578125" customWidth="1"/>
    <col min="7424" max="7424" width="8.28515625" customWidth="1"/>
    <col min="7425" max="7425" width="8.85546875" customWidth="1"/>
    <col min="7426" max="7426" width="13.140625" customWidth="1"/>
    <col min="7427" max="7427" width="8" customWidth="1"/>
    <col min="7428" max="7428" width="15" customWidth="1"/>
    <col min="7429" max="7429" width="12.85546875" customWidth="1"/>
    <col min="7430" max="7430" width="13.140625" customWidth="1"/>
    <col min="7679" max="7679" width="60.42578125" customWidth="1"/>
    <col min="7680" max="7680" width="8.28515625" customWidth="1"/>
    <col min="7681" max="7681" width="8.85546875" customWidth="1"/>
    <col min="7682" max="7682" width="13.140625" customWidth="1"/>
    <col min="7683" max="7683" width="8" customWidth="1"/>
    <col min="7684" max="7684" width="15" customWidth="1"/>
    <col min="7685" max="7685" width="12.85546875" customWidth="1"/>
    <col min="7686" max="7686" width="13.140625" customWidth="1"/>
    <col min="7935" max="7935" width="60.42578125" customWidth="1"/>
    <col min="7936" max="7936" width="8.28515625" customWidth="1"/>
    <col min="7937" max="7937" width="8.85546875" customWidth="1"/>
    <col min="7938" max="7938" width="13.140625" customWidth="1"/>
    <col min="7939" max="7939" width="8" customWidth="1"/>
    <col min="7940" max="7940" width="15" customWidth="1"/>
    <col min="7941" max="7941" width="12.85546875" customWidth="1"/>
    <col min="7942" max="7942" width="13.140625" customWidth="1"/>
    <col min="8191" max="8191" width="60.42578125" customWidth="1"/>
    <col min="8192" max="8192" width="8.28515625" customWidth="1"/>
    <col min="8193" max="8193" width="8.85546875" customWidth="1"/>
    <col min="8194" max="8194" width="13.140625" customWidth="1"/>
    <col min="8195" max="8195" width="8" customWidth="1"/>
    <col min="8196" max="8196" width="15" customWidth="1"/>
    <col min="8197" max="8197" width="12.85546875" customWidth="1"/>
    <col min="8198" max="8198" width="13.140625" customWidth="1"/>
    <col min="8447" max="8447" width="60.42578125" customWidth="1"/>
    <col min="8448" max="8448" width="8.28515625" customWidth="1"/>
    <col min="8449" max="8449" width="8.85546875" customWidth="1"/>
    <col min="8450" max="8450" width="13.140625" customWidth="1"/>
    <col min="8451" max="8451" width="8" customWidth="1"/>
    <col min="8452" max="8452" width="15" customWidth="1"/>
    <col min="8453" max="8453" width="12.85546875" customWidth="1"/>
    <col min="8454" max="8454" width="13.140625" customWidth="1"/>
    <col min="8703" max="8703" width="60.42578125" customWidth="1"/>
    <col min="8704" max="8704" width="8.28515625" customWidth="1"/>
    <col min="8705" max="8705" width="8.85546875" customWidth="1"/>
    <col min="8706" max="8706" width="13.140625" customWidth="1"/>
    <col min="8707" max="8707" width="8" customWidth="1"/>
    <col min="8708" max="8708" width="15" customWidth="1"/>
    <col min="8709" max="8709" width="12.85546875" customWidth="1"/>
    <col min="8710" max="8710" width="13.140625" customWidth="1"/>
    <col min="8959" max="8959" width="60.42578125" customWidth="1"/>
    <col min="8960" max="8960" width="8.28515625" customWidth="1"/>
    <col min="8961" max="8961" width="8.85546875" customWidth="1"/>
    <col min="8962" max="8962" width="13.140625" customWidth="1"/>
    <col min="8963" max="8963" width="8" customWidth="1"/>
    <col min="8964" max="8964" width="15" customWidth="1"/>
    <col min="8965" max="8965" width="12.85546875" customWidth="1"/>
    <col min="8966" max="8966" width="13.140625" customWidth="1"/>
    <col min="9215" max="9215" width="60.42578125" customWidth="1"/>
    <col min="9216" max="9216" width="8.28515625" customWidth="1"/>
    <col min="9217" max="9217" width="8.85546875" customWidth="1"/>
    <col min="9218" max="9218" width="13.140625" customWidth="1"/>
    <col min="9219" max="9219" width="8" customWidth="1"/>
    <col min="9220" max="9220" width="15" customWidth="1"/>
    <col min="9221" max="9221" width="12.85546875" customWidth="1"/>
    <col min="9222" max="9222" width="13.140625" customWidth="1"/>
    <col min="9471" max="9471" width="60.42578125" customWidth="1"/>
    <col min="9472" max="9472" width="8.28515625" customWidth="1"/>
    <col min="9473" max="9473" width="8.85546875" customWidth="1"/>
    <col min="9474" max="9474" width="13.140625" customWidth="1"/>
    <col min="9475" max="9475" width="8" customWidth="1"/>
    <col min="9476" max="9476" width="15" customWidth="1"/>
    <col min="9477" max="9477" width="12.85546875" customWidth="1"/>
    <col min="9478" max="9478" width="13.140625" customWidth="1"/>
    <col min="9727" max="9727" width="60.42578125" customWidth="1"/>
    <col min="9728" max="9728" width="8.28515625" customWidth="1"/>
    <col min="9729" max="9729" width="8.85546875" customWidth="1"/>
    <col min="9730" max="9730" width="13.140625" customWidth="1"/>
    <col min="9731" max="9731" width="8" customWidth="1"/>
    <col min="9732" max="9732" width="15" customWidth="1"/>
    <col min="9733" max="9733" width="12.85546875" customWidth="1"/>
    <col min="9734" max="9734" width="13.140625" customWidth="1"/>
    <col min="9983" max="9983" width="60.42578125" customWidth="1"/>
    <col min="9984" max="9984" width="8.28515625" customWidth="1"/>
    <col min="9985" max="9985" width="8.85546875" customWidth="1"/>
    <col min="9986" max="9986" width="13.140625" customWidth="1"/>
    <col min="9987" max="9987" width="8" customWidth="1"/>
    <col min="9988" max="9988" width="15" customWidth="1"/>
    <col min="9989" max="9989" width="12.85546875" customWidth="1"/>
    <col min="9990" max="9990" width="13.140625" customWidth="1"/>
    <col min="10239" max="10239" width="60.42578125" customWidth="1"/>
    <col min="10240" max="10240" width="8.28515625" customWidth="1"/>
    <col min="10241" max="10241" width="8.85546875" customWidth="1"/>
    <col min="10242" max="10242" width="13.140625" customWidth="1"/>
    <col min="10243" max="10243" width="8" customWidth="1"/>
    <col min="10244" max="10244" width="15" customWidth="1"/>
    <col min="10245" max="10245" width="12.85546875" customWidth="1"/>
    <col min="10246" max="10246" width="13.140625" customWidth="1"/>
    <col min="10495" max="10495" width="60.42578125" customWidth="1"/>
    <col min="10496" max="10496" width="8.28515625" customWidth="1"/>
    <col min="10497" max="10497" width="8.85546875" customWidth="1"/>
    <col min="10498" max="10498" width="13.140625" customWidth="1"/>
    <col min="10499" max="10499" width="8" customWidth="1"/>
    <col min="10500" max="10500" width="15" customWidth="1"/>
    <col min="10501" max="10501" width="12.85546875" customWidth="1"/>
    <col min="10502" max="10502" width="13.140625" customWidth="1"/>
    <col min="10751" max="10751" width="60.42578125" customWidth="1"/>
    <col min="10752" max="10752" width="8.28515625" customWidth="1"/>
    <col min="10753" max="10753" width="8.85546875" customWidth="1"/>
    <col min="10754" max="10754" width="13.140625" customWidth="1"/>
    <col min="10755" max="10755" width="8" customWidth="1"/>
    <col min="10756" max="10756" width="15" customWidth="1"/>
    <col min="10757" max="10757" width="12.85546875" customWidth="1"/>
    <col min="10758" max="10758" width="13.140625" customWidth="1"/>
    <col min="11007" max="11007" width="60.42578125" customWidth="1"/>
    <col min="11008" max="11008" width="8.28515625" customWidth="1"/>
    <col min="11009" max="11009" width="8.85546875" customWidth="1"/>
    <col min="11010" max="11010" width="13.140625" customWidth="1"/>
    <col min="11011" max="11011" width="8" customWidth="1"/>
    <col min="11012" max="11012" width="15" customWidth="1"/>
    <col min="11013" max="11013" width="12.85546875" customWidth="1"/>
    <col min="11014" max="11014" width="13.140625" customWidth="1"/>
    <col min="11263" max="11263" width="60.42578125" customWidth="1"/>
    <col min="11264" max="11264" width="8.28515625" customWidth="1"/>
    <col min="11265" max="11265" width="8.85546875" customWidth="1"/>
    <col min="11266" max="11266" width="13.140625" customWidth="1"/>
    <col min="11267" max="11267" width="8" customWidth="1"/>
    <col min="11268" max="11268" width="15" customWidth="1"/>
    <col min="11269" max="11269" width="12.85546875" customWidth="1"/>
    <col min="11270" max="11270" width="13.140625" customWidth="1"/>
    <col min="11519" max="11519" width="60.42578125" customWidth="1"/>
    <col min="11520" max="11520" width="8.28515625" customWidth="1"/>
    <col min="11521" max="11521" width="8.85546875" customWidth="1"/>
    <col min="11522" max="11522" width="13.140625" customWidth="1"/>
    <col min="11523" max="11523" width="8" customWidth="1"/>
    <col min="11524" max="11524" width="15" customWidth="1"/>
    <col min="11525" max="11525" width="12.85546875" customWidth="1"/>
    <col min="11526" max="11526" width="13.140625" customWidth="1"/>
    <col min="11775" max="11775" width="60.42578125" customWidth="1"/>
    <col min="11776" max="11776" width="8.28515625" customWidth="1"/>
    <col min="11777" max="11777" width="8.85546875" customWidth="1"/>
    <col min="11778" max="11778" width="13.140625" customWidth="1"/>
    <col min="11779" max="11779" width="8" customWidth="1"/>
    <col min="11780" max="11780" width="15" customWidth="1"/>
    <col min="11781" max="11781" width="12.85546875" customWidth="1"/>
    <col min="11782" max="11782" width="13.140625" customWidth="1"/>
    <col min="12031" max="12031" width="60.42578125" customWidth="1"/>
    <col min="12032" max="12032" width="8.28515625" customWidth="1"/>
    <col min="12033" max="12033" width="8.85546875" customWidth="1"/>
    <col min="12034" max="12034" width="13.140625" customWidth="1"/>
    <col min="12035" max="12035" width="8" customWidth="1"/>
    <col min="12036" max="12036" width="15" customWidth="1"/>
    <col min="12037" max="12037" width="12.85546875" customWidth="1"/>
    <col min="12038" max="12038" width="13.140625" customWidth="1"/>
    <col min="12287" max="12287" width="60.42578125" customWidth="1"/>
    <col min="12288" max="12288" width="8.28515625" customWidth="1"/>
    <col min="12289" max="12289" width="8.85546875" customWidth="1"/>
    <col min="12290" max="12290" width="13.140625" customWidth="1"/>
    <col min="12291" max="12291" width="8" customWidth="1"/>
    <col min="12292" max="12292" width="15" customWidth="1"/>
    <col min="12293" max="12293" width="12.85546875" customWidth="1"/>
    <col min="12294" max="12294" width="13.140625" customWidth="1"/>
    <col min="12543" max="12543" width="60.42578125" customWidth="1"/>
    <col min="12544" max="12544" width="8.28515625" customWidth="1"/>
    <col min="12545" max="12545" width="8.85546875" customWidth="1"/>
    <col min="12546" max="12546" width="13.140625" customWidth="1"/>
    <col min="12547" max="12547" width="8" customWidth="1"/>
    <col min="12548" max="12548" width="15" customWidth="1"/>
    <col min="12549" max="12549" width="12.85546875" customWidth="1"/>
    <col min="12550" max="12550" width="13.140625" customWidth="1"/>
    <col min="12799" max="12799" width="60.42578125" customWidth="1"/>
    <col min="12800" max="12800" width="8.28515625" customWidth="1"/>
    <col min="12801" max="12801" width="8.85546875" customWidth="1"/>
    <col min="12802" max="12802" width="13.140625" customWidth="1"/>
    <col min="12803" max="12803" width="8" customWidth="1"/>
    <col min="12804" max="12804" width="15" customWidth="1"/>
    <col min="12805" max="12805" width="12.85546875" customWidth="1"/>
    <col min="12806" max="12806" width="13.140625" customWidth="1"/>
    <col min="13055" max="13055" width="60.42578125" customWidth="1"/>
    <col min="13056" max="13056" width="8.28515625" customWidth="1"/>
    <col min="13057" max="13057" width="8.85546875" customWidth="1"/>
    <col min="13058" max="13058" width="13.140625" customWidth="1"/>
    <col min="13059" max="13059" width="8" customWidth="1"/>
    <col min="13060" max="13060" width="15" customWidth="1"/>
    <col min="13061" max="13061" width="12.85546875" customWidth="1"/>
    <col min="13062" max="13062" width="13.140625" customWidth="1"/>
    <col min="13311" max="13311" width="60.42578125" customWidth="1"/>
    <col min="13312" max="13312" width="8.28515625" customWidth="1"/>
    <col min="13313" max="13313" width="8.85546875" customWidth="1"/>
    <col min="13314" max="13314" width="13.140625" customWidth="1"/>
    <col min="13315" max="13315" width="8" customWidth="1"/>
    <col min="13316" max="13316" width="15" customWidth="1"/>
    <col min="13317" max="13317" width="12.85546875" customWidth="1"/>
    <col min="13318" max="13318" width="13.140625" customWidth="1"/>
    <col min="13567" max="13567" width="60.42578125" customWidth="1"/>
    <col min="13568" max="13568" width="8.28515625" customWidth="1"/>
    <col min="13569" max="13569" width="8.85546875" customWidth="1"/>
    <col min="13570" max="13570" width="13.140625" customWidth="1"/>
    <col min="13571" max="13571" width="8" customWidth="1"/>
    <col min="13572" max="13572" width="15" customWidth="1"/>
    <col min="13573" max="13573" width="12.85546875" customWidth="1"/>
    <col min="13574" max="13574" width="13.140625" customWidth="1"/>
    <col min="13823" max="13823" width="60.42578125" customWidth="1"/>
    <col min="13824" max="13824" width="8.28515625" customWidth="1"/>
    <col min="13825" max="13825" width="8.85546875" customWidth="1"/>
    <col min="13826" max="13826" width="13.140625" customWidth="1"/>
    <col min="13827" max="13827" width="8" customWidth="1"/>
    <col min="13828" max="13828" width="15" customWidth="1"/>
    <col min="13829" max="13829" width="12.85546875" customWidth="1"/>
    <col min="13830" max="13830" width="13.140625" customWidth="1"/>
    <col min="14079" max="14079" width="60.42578125" customWidth="1"/>
    <col min="14080" max="14080" width="8.28515625" customWidth="1"/>
    <col min="14081" max="14081" width="8.85546875" customWidth="1"/>
    <col min="14082" max="14082" width="13.140625" customWidth="1"/>
    <col min="14083" max="14083" width="8" customWidth="1"/>
    <col min="14084" max="14084" width="15" customWidth="1"/>
    <col min="14085" max="14085" width="12.85546875" customWidth="1"/>
    <col min="14086" max="14086" width="13.140625" customWidth="1"/>
    <col min="14335" max="14335" width="60.42578125" customWidth="1"/>
    <col min="14336" max="14336" width="8.28515625" customWidth="1"/>
    <col min="14337" max="14337" width="8.85546875" customWidth="1"/>
    <col min="14338" max="14338" width="13.140625" customWidth="1"/>
    <col min="14339" max="14339" width="8" customWidth="1"/>
    <col min="14340" max="14340" width="15" customWidth="1"/>
    <col min="14341" max="14341" width="12.85546875" customWidth="1"/>
    <col min="14342" max="14342" width="13.140625" customWidth="1"/>
    <col min="14591" max="14591" width="60.42578125" customWidth="1"/>
    <col min="14592" max="14592" width="8.28515625" customWidth="1"/>
    <col min="14593" max="14593" width="8.85546875" customWidth="1"/>
    <col min="14594" max="14594" width="13.140625" customWidth="1"/>
    <col min="14595" max="14595" width="8" customWidth="1"/>
    <col min="14596" max="14596" width="15" customWidth="1"/>
    <col min="14597" max="14597" width="12.85546875" customWidth="1"/>
    <col min="14598" max="14598" width="13.140625" customWidth="1"/>
    <col min="14847" max="14847" width="60.42578125" customWidth="1"/>
    <col min="14848" max="14848" width="8.28515625" customWidth="1"/>
    <col min="14849" max="14849" width="8.85546875" customWidth="1"/>
    <col min="14850" max="14850" width="13.140625" customWidth="1"/>
    <col min="14851" max="14851" width="8" customWidth="1"/>
    <col min="14852" max="14852" width="15" customWidth="1"/>
    <col min="14853" max="14853" width="12.85546875" customWidth="1"/>
    <col min="14854" max="14854" width="13.140625" customWidth="1"/>
    <col min="15103" max="15103" width="60.42578125" customWidth="1"/>
    <col min="15104" max="15104" width="8.28515625" customWidth="1"/>
    <col min="15105" max="15105" width="8.85546875" customWidth="1"/>
    <col min="15106" max="15106" width="13.140625" customWidth="1"/>
    <col min="15107" max="15107" width="8" customWidth="1"/>
    <col min="15108" max="15108" width="15" customWidth="1"/>
    <col min="15109" max="15109" width="12.85546875" customWidth="1"/>
    <col min="15110" max="15110" width="13.140625" customWidth="1"/>
    <col min="15359" max="15359" width="60.42578125" customWidth="1"/>
    <col min="15360" max="15360" width="8.28515625" customWidth="1"/>
    <col min="15361" max="15361" width="8.85546875" customWidth="1"/>
    <col min="15362" max="15362" width="13.140625" customWidth="1"/>
    <col min="15363" max="15363" width="8" customWidth="1"/>
    <col min="15364" max="15364" width="15" customWidth="1"/>
    <col min="15365" max="15365" width="12.85546875" customWidth="1"/>
    <col min="15366" max="15366" width="13.140625" customWidth="1"/>
    <col min="15615" max="15615" width="60.42578125" customWidth="1"/>
    <col min="15616" max="15616" width="8.28515625" customWidth="1"/>
    <col min="15617" max="15617" width="8.85546875" customWidth="1"/>
    <col min="15618" max="15618" width="13.140625" customWidth="1"/>
    <col min="15619" max="15619" width="8" customWidth="1"/>
    <col min="15620" max="15620" width="15" customWidth="1"/>
    <col min="15621" max="15621" width="12.85546875" customWidth="1"/>
    <col min="15622" max="15622" width="13.140625" customWidth="1"/>
    <col min="15871" max="15871" width="60.42578125" customWidth="1"/>
    <col min="15872" max="15872" width="8.28515625" customWidth="1"/>
    <col min="15873" max="15873" width="8.85546875" customWidth="1"/>
    <col min="15874" max="15874" width="13.140625" customWidth="1"/>
    <col min="15875" max="15875" width="8" customWidth="1"/>
    <col min="15876" max="15876" width="15" customWidth="1"/>
    <col min="15877" max="15877" width="12.85546875" customWidth="1"/>
    <col min="15878" max="15878" width="13.140625" customWidth="1"/>
    <col min="16127" max="16127" width="60.42578125" customWidth="1"/>
    <col min="16128" max="16128" width="8.28515625" customWidth="1"/>
    <col min="16129" max="16129" width="8.85546875" customWidth="1"/>
    <col min="16130" max="16130" width="13.140625" customWidth="1"/>
    <col min="16131" max="16131" width="8" customWidth="1"/>
    <col min="16132" max="16132" width="15" customWidth="1"/>
    <col min="16133" max="16133" width="12.85546875" customWidth="1"/>
    <col min="16134" max="16134" width="13.140625" customWidth="1"/>
  </cols>
  <sheetData>
    <row r="1" spans="1:8" ht="12.75" customHeight="1" x14ac:dyDescent="0.25">
      <c r="E1" s="458" t="s">
        <v>335</v>
      </c>
      <c r="F1" s="458"/>
      <c r="G1" s="458"/>
      <c r="H1" s="458"/>
    </row>
    <row r="2" spans="1:8" x14ac:dyDescent="0.25">
      <c r="E2" s="458"/>
      <c r="F2" s="458"/>
      <c r="G2" s="458"/>
      <c r="H2" s="458"/>
    </row>
    <row r="3" spans="1:8" ht="26.25" customHeight="1" x14ac:dyDescent="0.25">
      <c r="E3" s="458"/>
      <c r="F3" s="458"/>
      <c r="G3" s="458"/>
      <c r="H3" s="458"/>
    </row>
    <row r="4" spans="1:8" x14ac:dyDescent="0.25">
      <c r="E4" s="2"/>
      <c r="F4" s="2"/>
    </row>
    <row r="5" spans="1:8" ht="15" customHeight="1" x14ac:dyDescent="0.25">
      <c r="A5" s="484" t="s">
        <v>336</v>
      </c>
      <c r="B5" s="484"/>
      <c r="C5" s="484"/>
      <c r="D5" s="484"/>
      <c r="E5" s="484"/>
      <c r="F5" s="484"/>
    </row>
    <row r="6" spans="1:8" ht="15" customHeight="1" x14ac:dyDescent="0.25">
      <c r="A6" s="484"/>
      <c r="B6" s="484"/>
      <c r="C6" s="484"/>
      <c r="D6" s="484"/>
      <c r="E6" s="484"/>
      <c r="F6" s="484"/>
    </row>
    <row r="7" spans="1:8" ht="15" customHeight="1" x14ac:dyDescent="0.25">
      <c r="A7" s="484"/>
      <c r="B7" s="484"/>
      <c r="C7" s="484"/>
      <c r="D7" s="484"/>
      <c r="E7" s="484"/>
      <c r="F7" s="484"/>
    </row>
    <row r="8" spans="1:8" ht="32.25" customHeight="1" x14ac:dyDescent="0.25">
      <c r="A8" s="484"/>
      <c r="B8" s="484"/>
      <c r="C8" s="484"/>
      <c r="D8" s="484"/>
      <c r="E8" s="484"/>
      <c r="F8" s="484"/>
    </row>
    <row r="9" spans="1:8" ht="15.75" thickBot="1" x14ac:dyDescent="0.3">
      <c r="D9" s="42"/>
      <c r="G9" s="119"/>
      <c r="H9" s="119"/>
    </row>
    <row r="10" spans="1:8" ht="15.75" x14ac:dyDescent="0.25">
      <c r="A10" s="43"/>
      <c r="B10" s="485" t="s">
        <v>131</v>
      </c>
      <c r="C10" s="485" t="s">
        <v>132</v>
      </c>
      <c r="D10" s="44"/>
      <c r="E10" s="44"/>
      <c r="F10" s="45"/>
      <c r="G10" s="487" t="s">
        <v>174</v>
      </c>
      <c r="H10" s="488"/>
    </row>
    <row r="11" spans="1:8" ht="15.75" x14ac:dyDescent="0.25">
      <c r="A11" s="294"/>
      <c r="B11" s="486"/>
      <c r="C11" s="486"/>
      <c r="D11" s="46"/>
      <c r="E11" s="46"/>
      <c r="F11" s="3"/>
      <c r="G11" s="489"/>
      <c r="H11" s="490"/>
    </row>
    <row r="12" spans="1:8" ht="39" customHeight="1" thickBot="1" x14ac:dyDescent="0.3">
      <c r="A12" s="294" t="s">
        <v>43</v>
      </c>
      <c r="B12" s="486"/>
      <c r="C12" s="486"/>
      <c r="D12" s="46" t="s">
        <v>44</v>
      </c>
      <c r="E12" s="46" t="s">
        <v>45</v>
      </c>
      <c r="F12" s="3">
        <v>2021</v>
      </c>
      <c r="G12" s="158">
        <v>2022</v>
      </c>
      <c r="H12" s="158">
        <v>2023</v>
      </c>
    </row>
    <row r="13" spans="1:8" ht="19.5" customHeight="1" x14ac:dyDescent="0.25">
      <c r="A13" s="280" t="s">
        <v>46</v>
      </c>
      <c r="B13" s="231" t="s">
        <v>133</v>
      </c>
      <c r="C13" s="231" t="s">
        <v>134</v>
      </c>
      <c r="D13" s="352" t="s">
        <v>47</v>
      </c>
      <c r="E13" s="353" t="s">
        <v>48</v>
      </c>
      <c r="F13" s="354">
        <f>F14+F23+F65+F69+F74</f>
        <v>6027.6839999999993</v>
      </c>
      <c r="G13" s="354">
        <f>G14+G23+G65+G69+G74</f>
        <v>6061.5529999999999</v>
      </c>
      <c r="H13" s="354">
        <f>H14+H23+H65+H69+H74</f>
        <v>5710.5769999999993</v>
      </c>
    </row>
    <row r="14" spans="1:8" ht="27.75" customHeight="1" x14ac:dyDescent="0.25">
      <c r="A14" s="225" t="s">
        <v>49</v>
      </c>
      <c r="B14" s="226" t="s">
        <v>133</v>
      </c>
      <c r="C14" s="226" t="s">
        <v>135</v>
      </c>
      <c r="D14" s="162" t="s">
        <v>47</v>
      </c>
      <c r="E14" s="162" t="s">
        <v>48</v>
      </c>
      <c r="F14" s="163">
        <f>F16</f>
        <v>991</v>
      </c>
      <c r="G14" s="163">
        <f t="shared" ref="G14:H14" si="0">G16</f>
        <v>991</v>
      </c>
      <c r="H14" s="163">
        <f t="shared" si="0"/>
        <v>991</v>
      </c>
    </row>
    <row r="15" spans="1:8" ht="40.5" customHeight="1" x14ac:dyDescent="0.25">
      <c r="A15" s="47" t="s">
        <v>51</v>
      </c>
      <c r="B15" s="274" t="s">
        <v>133</v>
      </c>
      <c r="C15" s="274" t="s">
        <v>135</v>
      </c>
      <c r="D15" s="175" t="s">
        <v>213</v>
      </c>
      <c r="E15" s="58" t="s">
        <v>48</v>
      </c>
      <c r="F15" s="176">
        <f>F14</f>
        <v>991</v>
      </c>
      <c r="G15" s="177">
        <f>G14</f>
        <v>991</v>
      </c>
      <c r="H15" s="178">
        <f>H14</f>
        <v>991</v>
      </c>
    </row>
    <row r="16" spans="1:8" ht="27.75" customHeight="1" x14ac:dyDescent="0.25">
      <c r="A16" s="275" t="s">
        <v>52</v>
      </c>
      <c r="B16" s="59" t="s">
        <v>133</v>
      </c>
      <c r="C16" s="59" t="s">
        <v>135</v>
      </c>
      <c r="D16" s="50">
        <v>8110000005</v>
      </c>
      <c r="E16" s="51" t="s">
        <v>48</v>
      </c>
      <c r="F16" s="108">
        <f>F17</f>
        <v>991</v>
      </c>
      <c r="G16" s="103">
        <f>G17</f>
        <v>991</v>
      </c>
      <c r="H16" s="97">
        <f>H17</f>
        <v>991</v>
      </c>
    </row>
    <row r="17" spans="1:8" ht="51.75" x14ac:dyDescent="0.25">
      <c r="A17" s="52" t="s">
        <v>53</v>
      </c>
      <c r="B17" s="59" t="s">
        <v>133</v>
      </c>
      <c r="C17" s="59" t="s">
        <v>135</v>
      </c>
      <c r="D17" s="48">
        <v>8110000005</v>
      </c>
      <c r="E17" s="25">
        <v>100</v>
      </c>
      <c r="F17" s="109">
        <f t="shared" ref="F17:H17" si="1">F18</f>
        <v>991</v>
      </c>
      <c r="G17" s="104">
        <f t="shared" si="1"/>
        <v>991</v>
      </c>
      <c r="H17" s="85">
        <f t="shared" si="1"/>
        <v>991</v>
      </c>
    </row>
    <row r="18" spans="1:8" ht="26.25" x14ac:dyDescent="0.25">
      <c r="A18" s="52" t="s">
        <v>54</v>
      </c>
      <c r="B18" s="59" t="s">
        <v>133</v>
      </c>
      <c r="C18" s="59" t="s">
        <v>135</v>
      </c>
      <c r="D18" s="48">
        <v>8110000005</v>
      </c>
      <c r="E18" s="25">
        <v>120</v>
      </c>
      <c r="F18" s="109">
        <f>F19+F21+F20+F22</f>
        <v>991</v>
      </c>
      <c r="G18" s="104">
        <f>G19+G21</f>
        <v>991</v>
      </c>
      <c r="H18" s="85">
        <f>H19+H21</f>
        <v>991</v>
      </c>
    </row>
    <row r="19" spans="1:8" ht="15.75" x14ac:dyDescent="0.25">
      <c r="A19" s="52" t="s">
        <v>55</v>
      </c>
      <c r="B19" s="59" t="s">
        <v>133</v>
      </c>
      <c r="C19" s="59" t="s">
        <v>135</v>
      </c>
      <c r="D19" s="48">
        <v>8110000005</v>
      </c>
      <c r="E19" s="25">
        <v>121</v>
      </c>
      <c r="F19" s="109">
        <v>761</v>
      </c>
      <c r="G19" s="109">
        <v>761</v>
      </c>
      <c r="H19" s="109">
        <v>761</v>
      </c>
    </row>
    <row r="20" spans="1:8" s="342" customFormat="1" ht="15.75" x14ac:dyDescent="0.25">
      <c r="A20" s="52" t="s">
        <v>55</v>
      </c>
      <c r="B20" s="59" t="s">
        <v>133</v>
      </c>
      <c r="C20" s="59" t="s">
        <v>135</v>
      </c>
      <c r="D20" s="48" t="s">
        <v>306</v>
      </c>
      <c r="E20" s="25">
        <v>121</v>
      </c>
      <c r="F20" s="109">
        <v>0</v>
      </c>
      <c r="G20" s="109">
        <v>0</v>
      </c>
      <c r="H20" s="109">
        <v>0</v>
      </c>
    </row>
    <row r="21" spans="1:8" ht="39" x14ac:dyDescent="0.25">
      <c r="A21" s="52" t="s">
        <v>56</v>
      </c>
      <c r="B21" s="59" t="s">
        <v>133</v>
      </c>
      <c r="C21" s="59" t="s">
        <v>135</v>
      </c>
      <c r="D21" s="48">
        <v>8110000005</v>
      </c>
      <c r="E21" s="25">
        <v>129</v>
      </c>
      <c r="F21" s="109">
        <v>230</v>
      </c>
      <c r="G21" s="109">
        <v>230</v>
      </c>
      <c r="H21" s="109">
        <v>230</v>
      </c>
    </row>
    <row r="22" spans="1:8" s="342" customFormat="1" ht="39" x14ac:dyDescent="0.25">
      <c r="A22" s="52" t="s">
        <v>56</v>
      </c>
      <c r="B22" s="59" t="s">
        <v>133</v>
      </c>
      <c r="C22" s="59" t="s">
        <v>135</v>
      </c>
      <c r="D22" s="48" t="s">
        <v>306</v>
      </c>
      <c r="E22" s="25">
        <v>129</v>
      </c>
      <c r="F22" s="109">
        <v>0</v>
      </c>
      <c r="G22" s="109">
        <v>0</v>
      </c>
      <c r="H22" s="109">
        <v>0</v>
      </c>
    </row>
    <row r="23" spans="1:8" ht="40.5" x14ac:dyDescent="0.25">
      <c r="A23" s="227" t="s">
        <v>57</v>
      </c>
      <c r="B23" s="228" t="s">
        <v>133</v>
      </c>
      <c r="C23" s="228" t="s">
        <v>136</v>
      </c>
      <c r="D23" s="228" t="s">
        <v>47</v>
      </c>
      <c r="E23" s="228" t="s">
        <v>48</v>
      </c>
      <c r="F23" s="233">
        <f>F24+F47+F62</f>
        <v>4926.6839999999993</v>
      </c>
      <c r="G23" s="233">
        <f>G24+G47+G62</f>
        <v>4970.5529999999999</v>
      </c>
      <c r="H23" s="233">
        <f>H24+H47+H62</f>
        <v>4697.5769999999993</v>
      </c>
    </row>
    <row r="24" spans="1:8" ht="25.5" x14ac:dyDescent="0.25">
      <c r="A24" s="396" t="s">
        <v>58</v>
      </c>
      <c r="B24" s="397" t="s">
        <v>133</v>
      </c>
      <c r="C24" s="397" t="s">
        <v>136</v>
      </c>
      <c r="D24" s="398">
        <v>8300000000</v>
      </c>
      <c r="E24" s="399" t="s">
        <v>48</v>
      </c>
      <c r="F24" s="400">
        <f>F25+F33+F43</f>
        <v>4840.1369999999997</v>
      </c>
      <c r="G24" s="400">
        <f t="shared" ref="G24:H24" si="2">G25+G33+G43</f>
        <v>4884.0060000000003</v>
      </c>
      <c r="H24" s="400">
        <f t="shared" si="2"/>
        <v>4611.03</v>
      </c>
    </row>
    <row r="25" spans="1:8" ht="15.75" x14ac:dyDescent="0.25">
      <c r="A25" s="121" t="s">
        <v>59</v>
      </c>
      <c r="B25" s="122" t="s">
        <v>133</v>
      </c>
      <c r="C25" s="122" t="s">
        <v>136</v>
      </c>
      <c r="D25" s="401" t="s">
        <v>60</v>
      </c>
      <c r="E25" s="402" t="s">
        <v>48</v>
      </c>
      <c r="F25" s="403">
        <f>F26</f>
        <v>3630</v>
      </c>
      <c r="G25" s="403">
        <f t="shared" ref="G25:H25" si="3">G26</f>
        <v>3630</v>
      </c>
      <c r="H25" s="403">
        <f t="shared" si="3"/>
        <v>3630</v>
      </c>
    </row>
    <row r="26" spans="1:8" ht="51" x14ac:dyDescent="0.25">
      <c r="A26" s="54" t="s">
        <v>53</v>
      </c>
      <c r="B26" s="60" t="s">
        <v>133</v>
      </c>
      <c r="C26" s="60" t="s">
        <v>136</v>
      </c>
      <c r="D26" s="238">
        <v>8310000005</v>
      </c>
      <c r="E26" s="239">
        <v>100</v>
      </c>
      <c r="F26" s="240">
        <f>F27</f>
        <v>3630</v>
      </c>
      <c r="G26" s="241">
        <f>G27</f>
        <v>3630</v>
      </c>
      <c r="H26" s="242">
        <f>H27</f>
        <v>3630</v>
      </c>
    </row>
    <row r="27" spans="1:8" ht="25.5" x14ac:dyDescent="0.25">
      <c r="A27" s="54" t="s">
        <v>54</v>
      </c>
      <c r="B27" s="60" t="s">
        <v>133</v>
      </c>
      <c r="C27" s="60" t="s">
        <v>136</v>
      </c>
      <c r="D27" s="48">
        <v>8310000005</v>
      </c>
      <c r="E27" s="25">
        <v>120</v>
      </c>
      <c r="F27" s="109">
        <f>F28+F29+F30+F31+F32</f>
        <v>3630</v>
      </c>
      <c r="G27" s="104">
        <f>G28+G30+G31</f>
        <v>3630</v>
      </c>
      <c r="H27" s="85">
        <f>H28+H30+H31</f>
        <v>3630</v>
      </c>
    </row>
    <row r="28" spans="1:8" ht="15.75" x14ac:dyDescent="0.25">
      <c r="A28" s="54" t="s">
        <v>55</v>
      </c>
      <c r="B28" s="60" t="s">
        <v>133</v>
      </c>
      <c r="C28" s="60" t="s">
        <v>136</v>
      </c>
      <c r="D28" s="48">
        <v>8310000005</v>
      </c>
      <c r="E28" s="25">
        <v>121</v>
      </c>
      <c r="F28" s="109">
        <v>2749</v>
      </c>
      <c r="G28" s="109">
        <v>2749</v>
      </c>
      <c r="H28" s="109">
        <v>2749</v>
      </c>
    </row>
    <row r="29" spans="1:8" s="342" customFormat="1" ht="15.75" x14ac:dyDescent="0.25">
      <c r="A29" s="54" t="s">
        <v>55</v>
      </c>
      <c r="B29" s="60" t="s">
        <v>133</v>
      </c>
      <c r="C29" s="60" t="s">
        <v>136</v>
      </c>
      <c r="D29" s="48" t="s">
        <v>308</v>
      </c>
      <c r="E29" s="25">
        <v>121</v>
      </c>
      <c r="F29" s="109">
        <v>0</v>
      </c>
      <c r="G29" s="109">
        <v>0</v>
      </c>
      <c r="H29" s="109">
        <v>0</v>
      </c>
    </row>
    <row r="30" spans="1:8" ht="25.5" x14ac:dyDescent="0.25">
      <c r="A30" s="54" t="s">
        <v>61</v>
      </c>
      <c r="B30" s="60" t="s">
        <v>133</v>
      </c>
      <c r="C30" s="60" t="s">
        <v>136</v>
      </c>
      <c r="D30" s="48">
        <v>8310000005</v>
      </c>
      <c r="E30" s="25">
        <v>122</v>
      </c>
      <c r="F30" s="109">
        <v>50</v>
      </c>
      <c r="G30" s="104">
        <v>50</v>
      </c>
      <c r="H30" s="85">
        <v>50</v>
      </c>
    </row>
    <row r="31" spans="1:8" ht="38.25" x14ac:dyDescent="0.25">
      <c r="A31" s="54" t="s">
        <v>56</v>
      </c>
      <c r="B31" s="60" t="s">
        <v>133</v>
      </c>
      <c r="C31" s="60" t="s">
        <v>136</v>
      </c>
      <c r="D31" s="238">
        <v>8310000005</v>
      </c>
      <c r="E31" s="239">
        <v>129</v>
      </c>
      <c r="F31" s="240">
        <v>831</v>
      </c>
      <c r="G31" s="241">
        <v>831</v>
      </c>
      <c r="H31" s="242">
        <v>831</v>
      </c>
    </row>
    <row r="32" spans="1:8" s="342" customFormat="1" ht="38.25" x14ac:dyDescent="0.25">
      <c r="A32" s="54" t="s">
        <v>56</v>
      </c>
      <c r="B32" s="60" t="s">
        <v>133</v>
      </c>
      <c r="C32" s="60" t="s">
        <v>136</v>
      </c>
      <c r="D32" s="48" t="s">
        <v>308</v>
      </c>
      <c r="E32" s="239">
        <v>129</v>
      </c>
      <c r="F32" s="240">
        <v>0</v>
      </c>
      <c r="G32" s="241">
        <v>0</v>
      </c>
      <c r="H32" s="241">
        <v>0</v>
      </c>
    </row>
    <row r="33" spans="1:8" ht="25.5" x14ac:dyDescent="0.25">
      <c r="A33" s="121" t="s">
        <v>62</v>
      </c>
      <c r="B33" s="393" t="s">
        <v>133</v>
      </c>
      <c r="C33" s="393" t="s">
        <v>136</v>
      </c>
      <c r="D33" s="394">
        <v>8310000006</v>
      </c>
      <c r="E33" s="395" t="s">
        <v>48</v>
      </c>
      <c r="F33" s="126">
        <f>F34+F38</f>
        <v>1207.9370000000001</v>
      </c>
      <c r="G33" s="126">
        <f t="shared" ref="G33:H33" si="4">G34+G38</f>
        <v>1251.806</v>
      </c>
      <c r="H33" s="126">
        <f t="shared" si="4"/>
        <v>978.82999999999993</v>
      </c>
    </row>
    <row r="34" spans="1:8" ht="25.5" x14ac:dyDescent="0.25">
      <c r="A34" s="54" t="s">
        <v>62</v>
      </c>
      <c r="B34" s="60" t="s">
        <v>133</v>
      </c>
      <c r="C34" s="60" t="s">
        <v>136</v>
      </c>
      <c r="D34" s="238">
        <v>8310000006</v>
      </c>
      <c r="E34" s="239">
        <v>200</v>
      </c>
      <c r="F34" s="176">
        <f>F35</f>
        <v>795.66600000000005</v>
      </c>
      <c r="G34" s="176">
        <f t="shared" ref="G34:H34" si="5">G35</f>
        <v>839.53500000000008</v>
      </c>
      <c r="H34" s="176">
        <f t="shared" si="5"/>
        <v>566.55899999999997</v>
      </c>
    </row>
    <row r="35" spans="1:8" ht="25.5" x14ac:dyDescent="0.25">
      <c r="A35" s="54" t="s">
        <v>63</v>
      </c>
      <c r="B35" s="60" t="s">
        <v>133</v>
      </c>
      <c r="C35" s="60" t="s">
        <v>136</v>
      </c>
      <c r="D35" s="238">
        <v>8310000006</v>
      </c>
      <c r="E35" s="239">
        <v>240</v>
      </c>
      <c r="F35" s="240">
        <f>F36+F37</f>
        <v>795.66600000000005</v>
      </c>
      <c r="G35" s="240">
        <f t="shared" ref="G35:H35" si="6">G36+G37</f>
        <v>839.53500000000008</v>
      </c>
      <c r="H35" s="240">
        <f t="shared" si="6"/>
        <v>566.55899999999997</v>
      </c>
    </row>
    <row r="36" spans="1:8" ht="25.5" x14ac:dyDescent="0.25">
      <c r="A36" s="54" t="s">
        <v>64</v>
      </c>
      <c r="B36" s="60" t="s">
        <v>133</v>
      </c>
      <c r="C36" s="60" t="s">
        <v>136</v>
      </c>
      <c r="D36" s="238">
        <v>8310000006</v>
      </c>
      <c r="E36" s="239">
        <v>242</v>
      </c>
      <c r="F36" s="240">
        <v>150</v>
      </c>
      <c r="G36" s="241">
        <v>150</v>
      </c>
      <c r="H36" s="242">
        <v>150</v>
      </c>
    </row>
    <row r="37" spans="1:8" ht="15.75" x14ac:dyDescent="0.25">
      <c r="A37" s="54" t="s">
        <v>259</v>
      </c>
      <c r="B37" s="60" t="s">
        <v>133</v>
      </c>
      <c r="C37" s="60" t="s">
        <v>136</v>
      </c>
      <c r="D37" s="238">
        <v>8310000006</v>
      </c>
      <c r="E37" s="239">
        <v>244</v>
      </c>
      <c r="F37" s="240">
        <f>695.666-50</f>
        <v>645.66600000000005</v>
      </c>
      <c r="G37" s="241">
        <f>500+6.057+183.478</f>
        <v>689.53500000000008</v>
      </c>
      <c r="H37" s="242">
        <f>500-83.441</f>
        <v>416.55899999999997</v>
      </c>
    </row>
    <row r="38" spans="1:8" ht="15.75" x14ac:dyDescent="0.25">
      <c r="A38" s="54" t="s">
        <v>66</v>
      </c>
      <c r="B38" s="60" t="s">
        <v>133</v>
      </c>
      <c r="C38" s="60" t="s">
        <v>136</v>
      </c>
      <c r="D38" s="238">
        <v>8310000006</v>
      </c>
      <c r="E38" s="239">
        <v>800</v>
      </c>
      <c r="F38" s="176">
        <f>F39</f>
        <v>412.27100000000002</v>
      </c>
      <c r="G38" s="177">
        <f>G39</f>
        <v>412.27100000000002</v>
      </c>
      <c r="H38" s="178">
        <f>H39</f>
        <v>412.27100000000002</v>
      </c>
    </row>
    <row r="39" spans="1:8" ht="15.75" x14ac:dyDescent="0.25">
      <c r="A39" s="54" t="s">
        <v>67</v>
      </c>
      <c r="B39" s="60" t="s">
        <v>133</v>
      </c>
      <c r="C39" s="60" t="s">
        <v>136</v>
      </c>
      <c r="D39" s="238">
        <v>8310000006</v>
      </c>
      <c r="E39" s="239">
        <v>850</v>
      </c>
      <c r="F39" s="240">
        <f>F40+F41+F42</f>
        <v>412.27100000000002</v>
      </c>
      <c r="G39" s="241">
        <f>G40+G41+G42</f>
        <v>412.27100000000002</v>
      </c>
      <c r="H39" s="242">
        <f>H40+H41+H42</f>
        <v>412.27100000000002</v>
      </c>
    </row>
    <row r="40" spans="1:8" ht="15.75" x14ac:dyDescent="0.25">
      <c r="A40" s="54" t="s">
        <v>68</v>
      </c>
      <c r="B40" s="60" t="s">
        <v>133</v>
      </c>
      <c r="C40" s="60" t="s">
        <v>136</v>
      </c>
      <c r="D40" s="238">
        <v>8310000006</v>
      </c>
      <c r="E40" s="239">
        <v>851</v>
      </c>
      <c r="F40" s="240">
        <v>410.3</v>
      </c>
      <c r="G40" s="241">
        <v>410.3</v>
      </c>
      <c r="H40" s="242">
        <v>410.3</v>
      </c>
    </row>
    <row r="41" spans="1:8" ht="15.75" x14ac:dyDescent="0.25">
      <c r="A41" s="54" t="s">
        <v>69</v>
      </c>
      <c r="B41" s="60" t="s">
        <v>133</v>
      </c>
      <c r="C41" s="60" t="s">
        <v>136</v>
      </c>
      <c r="D41" s="238">
        <v>8310000006</v>
      </c>
      <c r="E41" s="239">
        <v>852</v>
      </c>
      <c r="F41" s="240">
        <v>0.97099999999999997</v>
      </c>
      <c r="G41" s="241">
        <v>0.97099999999999997</v>
      </c>
      <c r="H41" s="242">
        <v>0.97099999999999997</v>
      </c>
    </row>
    <row r="42" spans="1:8" ht="15.75" x14ac:dyDescent="0.25">
      <c r="A42" s="54" t="s">
        <v>70</v>
      </c>
      <c r="B42" s="60" t="s">
        <v>133</v>
      </c>
      <c r="C42" s="60" t="s">
        <v>136</v>
      </c>
      <c r="D42" s="238">
        <v>8310000006</v>
      </c>
      <c r="E42" s="239">
        <v>853</v>
      </c>
      <c r="F42" s="240">
        <v>1</v>
      </c>
      <c r="G42" s="241">
        <v>1</v>
      </c>
      <c r="H42" s="242">
        <v>1</v>
      </c>
    </row>
    <row r="43" spans="1:8" s="342" customFormat="1" ht="51" x14ac:dyDescent="0.25">
      <c r="A43" s="123" t="s">
        <v>73</v>
      </c>
      <c r="B43" s="124" t="s">
        <v>133</v>
      </c>
      <c r="C43" s="124" t="s">
        <v>136</v>
      </c>
      <c r="D43" s="244" t="s">
        <v>74</v>
      </c>
      <c r="E43" s="125" t="s">
        <v>48</v>
      </c>
      <c r="F43" s="126">
        <f t="shared" ref="F43:H45" si="7">F44</f>
        <v>2.2000000000000002</v>
      </c>
      <c r="G43" s="127">
        <f t="shared" si="7"/>
        <v>2.2000000000000002</v>
      </c>
      <c r="H43" s="128">
        <f t="shared" si="7"/>
        <v>2.2000000000000002</v>
      </c>
    </row>
    <row r="44" spans="1:8" s="342" customFormat="1" ht="25.5" x14ac:dyDescent="0.25">
      <c r="A44" s="288" t="s">
        <v>62</v>
      </c>
      <c r="B44" s="61" t="s">
        <v>133</v>
      </c>
      <c r="C44" s="61" t="s">
        <v>136</v>
      </c>
      <c r="D44" s="238" t="s">
        <v>74</v>
      </c>
      <c r="E44" s="239">
        <v>200</v>
      </c>
      <c r="F44" s="240">
        <f t="shared" si="7"/>
        <v>2.2000000000000002</v>
      </c>
      <c r="G44" s="241">
        <f t="shared" si="7"/>
        <v>2.2000000000000002</v>
      </c>
      <c r="H44" s="242">
        <f t="shared" si="7"/>
        <v>2.2000000000000002</v>
      </c>
    </row>
    <row r="45" spans="1:8" s="342" customFormat="1" ht="25.5" x14ac:dyDescent="0.25">
      <c r="A45" s="288" t="s">
        <v>63</v>
      </c>
      <c r="B45" s="61" t="s">
        <v>133</v>
      </c>
      <c r="C45" s="61" t="s">
        <v>136</v>
      </c>
      <c r="D45" s="238" t="s">
        <v>74</v>
      </c>
      <c r="E45" s="239">
        <v>240</v>
      </c>
      <c r="F45" s="240">
        <f t="shared" si="7"/>
        <v>2.2000000000000002</v>
      </c>
      <c r="G45" s="241">
        <f t="shared" si="7"/>
        <v>2.2000000000000002</v>
      </c>
      <c r="H45" s="242">
        <f t="shared" si="7"/>
        <v>2.2000000000000002</v>
      </c>
    </row>
    <row r="46" spans="1:8" s="342" customFormat="1" ht="15.75" x14ac:dyDescent="0.25">
      <c r="A46" s="288" t="s">
        <v>259</v>
      </c>
      <c r="B46" s="61" t="s">
        <v>133</v>
      </c>
      <c r="C46" s="61" t="s">
        <v>136</v>
      </c>
      <c r="D46" s="238" t="s">
        <v>74</v>
      </c>
      <c r="E46" s="239">
        <v>244</v>
      </c>
      <c r="F46" s="240">
        <v>2.2000000000000002</v>
      </c>
      <c r="G46" s="241">
        <v>2.2000000000000002</v>
      </c>
      <c r="H46" s="242">
        <v>2.2000000000000002</v>
      </c>
    </row>
    <row r="47" spans="1:8" ht="38.25" x14ac:dyDescent="0.25">
      <c r="A47" s="404" t="s">
        <v>172</v>
      </c>
      <c r="B47" s="397" t="s">
        <v>133</v>
      </c>
      <c r="C47" s="397" t="s">
        <v>136</v>
      </c>
      <c r="D47" s="398">
        <v>9520000000</v>
      </c>
      <c r="E47" s="399" t="s">
        <v>48</v>
      </c>
      <c r="F47" s="400">
        <f>F48+F55</f>
        <v>50</v>
      </c>
      <c r="G47" s="400">
        <f t="shared" ref="G47:H47" si="8">G48+G55</f>
        <v>50</v>
      </c>
      <c r="H47" s="400">
        <f t="shared" si="8"/>
        <v>50</v>
      </c>
    </row>
    <row r="48" spans="1:8" ht="38.25" x14ac:dyDescent="0.25">
      <c r="A48" s="423" t="s">
        <v>328</v>
      </c>
      <c r="B48" s="441" t="s">
        <v>133</v>
      </c>
      <c r="C48" s="441" t="s">
        <v>136</v>
      </c>
      <c r="D48" s="441">
        <v>9520000048</v>
      </c>
      <c r="E48" s="441" t="s">
        <v>48</v>
      </c>
      <c r="F48" s="176">
        <f>F49+F52</f>
        <v>50</v>
      </c>
      <c r="G48" s="176">
        <f t="shared" ref="G48:H48" si="9">G49+G52</f>
        <v>50</v>
      </c>
      <c r="H48" s="176">
        <f t="shared" si="9"/>
        <v>50</v>
      </c>
    </row>
    <row r="49" spans="1:8" ht="51" x14ac:dyDescent="0.25">
      <c r="A49" s="423" t="s">
        <v>53</v>
      </c>
      <c r="B49" s="334" t="s">
        <v>133</v>
      </c>
      <c r="C49" s="334" t="s">
        <v>136</v>
      </c>
      <c r="D49" s="334">
        <v>9520000048</v>
      </c>
      <c r="E49" s="425">
        <v>100</v>
      </c>
      <c r="F49" s="240">
        <f t="shared" ref="F49:H50" si="10">F50</f>
        <v>40</v>
      </c>
      <c r="G49" s="241">
        <f t="shared" si="10"/>
        <v>40</v>
      </c>
      <c r="H49" s="242">
        <f t="shared" si="10"/>
        <v>40</v>
      </c>
    </row>
    <row r="50" spans="1:8" ht="25.5" x14ac:dyDescent="0.25">
      <c r="A50" s="423" t="s">
        <v>54</v>
      </c>
      <c r="B50" s="334" t="s">
        <v>133</v>
      </c>
      <c r="C50" s="334" t="s">
        <v>136</v>
      </c>
      <c r="D50" s="334">
        <v>9520000048</v>
      </c>
      <c r="E50" s="425">
        <v>120</v>
      </c>
      <c r="F50" s="240">
        <f t="shared" si="10"/>
        <v>40</v>
      </c>
      <c r="G50" s="241">
        <f t="shared" si="10"/>
        <v>40</v>
      </c>
      <c r="H50" s="242">
        <f t="shared" si="10"/>
        <v>40</v>
      </c>
    </row>
    <row r="51" spans="1:8" ht="38.25" x14ac:dyDescent="0.25">
      <c r="A51" s="423" t="s">
        <v>325</v>
      </c>
      <c r="B51" s="438" t="s">
        <v>133</v>
      </c>
      <c r="C51" s="438" t="s">
        <v>136</v>
      </c>
      <c r="D51" s="438">
        <v>9520000048</v>
      </c>
      <c r="E51" s="439">
        <v>122</v>
      </c>
      <c r="F51" s="240">
        <v>40</v>
      </c>
      <c r="G51" s="241">
        <v>40</v>
      </c>
      <c r="H51" s="242">
        <v>40</v>
      </c>
    </row>
    <row r="52" spans="1:8" s="342" customFormat="1" ht="25.5" x14ac:dyDescent="0.25">
      <c r="A52" s="423" t="s">
        <v>62</v>
      </c>
      <c r="B52" s="334" t="s">
        <v>133</v>
      </c>
      <c r="C52" s="334" t="s">
        <v>136</v>
      </c>
      <c r="D52" s="334" t="s">
        <v>329</v>
      </c>
      <c r="E52" s="425">
        <v>200</v>
      </c>
      <c r="F52" s="240">
        <f>F53</f>
        <v>10</v>
      </c>
      <c r="G52" s="240">
        <f t="shared" ref="G52:H53" si="11">G53</f>
        <v>10</v>
      </c>
      <c r="H52" s="240">
        <f t="shared" si="11"/>
        <v>10</v>
      </c>
    </row>
    <row r="53" spans="1:8" s="342" customFormat="1" ht="25.5" x14ac:dyDescent="0.25">
      <c r="A53" s="423" t="s">
        <v>63</v>
      </c>
      <c r="B53" s="334" t="s">
        <v>133</v>
      </c>
      <c r="C53" s="334" t="s">
        <v>136</v>
      </c>
      <c r="D53" s="334" t="s">
        <v>329</v>
      </c>
      <c r="E53" s="425">
        <v>240</v>
      </c>
      <c r="F53" s="240">
        <f>F54</f>
        <v>10</v>
      </c>
      <c r="G53" s="240">
        <f t="shared" si="11"/>
        <v>10</v>
      </c>
      <c r="H53" s="240">
        <f t="shared" si="11"/>
        <v>10</v>
      </c>
    </row>
    <row r="54" spans="1:8" s="342" customFormat="1" ht="25.5" x14ac:dyDescent="0.25">
      <c r="A54" s="423" t="s">
        <v>327</v>
      </c>
      <c r="B54" s="334" t="s">
        <v>133</v>
      </c>
      <c r="C54" s="334" t="s">
        <v>136</v>
      </c>
      <c r="D54" s="334" t="s">
        <v>329</v>
      </c>
      <c r="E54" s="425">
        <v>244</v>
      </c>
      <c r="F54" s="240">
        <v>10</v>
      </c>
      <c r="G54" s="241">
        <v>10</v>
      </c>
      <c r="H54" s="242">
        <v>10</v>
      </c>
    </row>
    <row r="55" spans="1:8" s="342" customFormat="1" ht="63.75" x14ac:dyDescent="0.25">
      <c r="A55" s="422" t="s">
        <v>324</v>
      </c>
      <c r="B55" s="440" t="s">
        <v>133</v>
      </c>
      <c r="C55" s="440" t="s">
        <v>136</v>
      </c>
      <c r="D55" s="427" t="s">
        <v>326</v>
      </c>
      <c r="E55" s="428" t="s">
        <v>48</v>
      </c>
      <c r="F55" s="176">
        <f>F56+F59</f>
        <v>0</v>
      </c>
      <c r="G55" s="176">
        <f t="shared" ref="G55:H55" si="12">G56+G59</f>
        <v>0</v>
      </c>
      <c r="H55" s="176">
        <f t="shared" si="12"/>
        <v>0</v>
      </c>
    </row>
    <row r="56" spans="1:8" s="342" customFormat="1" ht="51" x14ac:dyDescent="0.25">
      <c r="A56" s="423" t="s">
        <v>53</v>
      </c>
      <c r="B56" s="420" t="s">
        <v>133</v>
      </c>
      <c r="C56" s="334" t="s">
        <v>136</v>
      </c>
      <c r="D56" s="424" t="s">
        <v>326</v>
      </c>
      <c r="E56" s="425">
        <v>100</v>
      </c>
      <c r="F56" s="240">
        <f>F57</f>
        <v>0</v>
      </c>
      <c r="G56" s="240">
        <f t="shared" ref="G56:H57" si="13">G57</f>
        <v>0</v>
      </c>
      <c r="H56" s="240">
        <f t="shared" si="13"/>
        <v>0</v>
      </c>
    </row>
    <row r="57" spans="1:8" s="342" customFormat="1" ht="25.5" x14ac:dyDescent="0.25">
      <c r="A57" s="423" t="s">
        <v>54</v>
      </c>
      <c r="B57" s="420" t="s">
        <v>133</v>
      </c>
      <c r="C57" s="334" t="s">
        <v>136</v>
      </c>
      <c r="D57" s="424" t="s">
        <v>326</v>
      </c>
      <c r="E57" s="425">
        <v>120</v>
      </c>
      <c r="F57" s="240">
        <f>F58</f>
        <v>0</v>
      </c>
      <c r="G57" s="240">
        <f t="shared" si="13"/>
        <v>0</v>
      </c>
      <c r="H57" s="240">
        <f t="shared" si="13"/>
        <v>0</v>
      </c>
    </row>
    <row r="58" spans="1:8" s="342" customFormat="1" ht="38.25" x14ac:dyDescent="0.25">
      <c r="A58" s="423" t="s">
        <v>325</v>
      </c>
      <c r="B58" s="420" t="s">
        <v>133</v>
      </c>
      <c r="C58" s="334" t="s">
        <v>136</v>
      </c>
      <c r="D58" s="424" t="s">
        <v>326</v>
      </c>
      <c r="E58" s="425">
        <v>122</v>
      </c>
      <c r="F58" s="240">
        <v>0</v>
      </c>
      <c r="G58" s="241">
        <v>0</v>
      </c>
      <c r="H58" s="242">
        <v>0</v>
      </c>
    </row>
    <row r="59" spans="1:8" s="342" customFormat="1" ht="25.5" x14ac:dyDescent="0.25">
      <c r="A59" s="423" t="s">
        <v>62</v>
      </c>
      <c r="B59" s="420" t="s">
        <v>133</v>
      </c>
      <c r="C59" s="334" t="s">
        <v>136</v>
      </c>
      <c r="D59" s="424" t="s">
        <v>326</v>
      </c>
      <c r="E59" s="425">
        <v>200</v>
      </c>
      <c r="F59" s="240">
        <f>F60</f>
        <v>0</v>
      </c>
      <c r="G59" s="240">
        <f t="shared" ref="G59:H60" si="14">G60</f>
        <v>0</v>
      </c>
      <c r="H59" s="240">
        <f t="shared" si="14"/>
        <v>0</v>
      </c>
    </row>
    <row r="60" spans="1:8" s="342" customFormat="1" ht="25.5" x14ac:dyDescent="0.25">
      <c r="A60" s="423" t="s">
        <v>63</v>
      </c>
      <c r="B60" s="420" t="s">
        <v>133</v>
      </c>
      <c r="C60" s="334" t="s">
        <v>136</v>
      </c>
      <c r="D60" s="424" t="s">
        <v>326</v>
      </c>
      <c r="E60" s="425">
        <v>240</v>
      </c>
      <c r="F60" s="240">
        <f>F61</f>
        <v>0</v>
      </c>
      <c r="G60" s="240">
        <f t="shared" si="14"/>
        <v>0</v>
      </c>
      <c r="H60" s="240">
        <f t="shared" si="14"/>
        <v>0</v>
      </c>
    </row>
    <row r="61" spans="1:8" s="342" customFormat="1" ht="25.5" x14ac:dyDescent="0.25">
      <c r="A61" s="423" t="s">
        <v>327</v>
      </c>
      <c r="B61" s="420" t="s">
        <v>133</v>
      </c>
      <c r="C61" s="334" t="s">
        <v>136</v>
      </c>
      <c r="D61" s="424" t="s">
        <v>326</v>
      </c>
      <c r="E61" s="425">
        <v>244</v>
      </c>
      <c r="F61" s="240">
        <v>0</v>
      </c>
      <c r="G61" s="241">
        <v>0</v>
      </c>
      <c r="H61" s="242">
        <v>0</v>
      </c>
    </row>
    <row r="62" spans="1:8" ht="102" customHeight="1" x14ac:dyDescent="0.25">
      <c r="A62" s="63" t="s">
        <v>71</v>
      </c>
      <c r="B62" s="407" t="s">
        <v>133</v>
      </c>
      <c r="C62" s="407" t="s">
        <v>136</v>
      </c>
      <c r="D62" s="399">
        <v>4310000003</v>
      </c>
      <c r="E62" s="399" t="s">
        <v>48</v>
      </c>
      <c r="F62" s="400">
        <f t="shared" ref="F62:H63" si="15">F63</f>
        <v>36.546999999999997</v>
      </c>
      <c r="G62" s="405">
        <f t="shared" si="15"/>
        <v>36.546999999999997</v>
      </c>
      <c r="H62" s="406">
        <f t="shared" si="15"/>
        <v>36.546999999999997</v>
      </c>
    </row>
    <row r="63" spans="1:8" ht="15.75" x14ac:dyDescent="0.25">
      <c r="A63" s="288" t="s">
        <v>72</v>
      </c>
      <c r="B63" s="61" t="s">
        <v>133</v>
      </c>
      <c r="C63" s="61" t="s">
        <v>136</v>
      </c>
      <c r="D63" s="238">
        <v>4310000003</v>
      </c>
      <c r="E63" s="239">
        <v>500</v>
      </c>
      <c r="F63" s="240">
        <f t="shared" si="15"/>
        <v>36.546999999999997</v>
      </c>
      <c r="G63" s="241">
        <f t="shared" si="15"/>
        <v>36.546999999999997</v>
      </c>
      <c r="H63" s="242">
        <f t="shared" si="15"/>
        <v>36.546999999999997</v>
      </c>
    </row>
    <row r="64" spans="1:8" ht="15.75" x14ac:dyDescent="0.25">
      <c r="A64" s="288" t="s">
        <v>41</v>
      </c>
      <c r="B64" s="61" t="s">
        <v>133</v>
      </c>
      <c r="C64" s="61" t="s">
        <v>136</v>
      </c>
      <c r="D64" s="238">
        <v>4310000003</v>
      </c>
      <c r="E64" s="239">
        <v>540</v>
      </c>
      <c r="F64" s="240">
        <v>36.546999999999997</v>
      </c>
      <c r="G64" s="240">
        <v>36.546999999999997</v>
      </c>
      <c r="H64" s="240">
        <v>36.546999999999997</v>
      </c>
    </row>
    <row r="65" spans="1:8" ht="15.75" x14ac:dyDescent="0.25">
      <c r="A65" s="161" t="s">
        <v>75</v>
      </c>
      <c r="B65" s="229" t="s">
        <v>133</v>
      </c>
      <c r="C65" s="229" t="s">
        <v>137</v>
      </c>
      <c r="D65" s="228" t="s">
        <v>47</v>
      </c>
      <c r="E65" s="228" t="s">
        <v>48</v>
      </c>
      <c r="F65" s="233">
        <f t="shared" ref="F65:H67" si="16">F66</f>
        <v>0</v>
      </c>
      <c r="G65" s="234">
        <f t="shared" si="16"/>
        <v>0</v>
      </c>
      <c r="H65" s="235">
        <f t="shared" si="16"/>
        <v>0</v>
      </c>
    </row>
    <row r="66" spans="1:8" ht="15.75" x14ac:dyDescent="0.25">
      <c r="A66" s="288" t="s">
        <v>76</v>
      </c>
      <c r="B66" s="61" t="s">
        <v>133</v>
      </c>
      <c r="C66" s="61" t="s">
        <v>137</v>
      </c>
      <c r="D66" s="239">
        <v>9910000045</v>
      </c>
      <c r="E66" s="239" t="s">
        <v>48</v>
      </c>
      <c r="F66" s="240">
        <f t="shared" si="16"/>
        <v>0</v>
      </c>
      <c r="G66" s="241">
        <f t="shared" si="16"/>
        <v>0</v>
      </c>
      <c r="H66" s="242">
        <f t="shared" si="16"/>
        <v>0</v>
      </c>
    </row>
    <row r="67" spans="1:8" ht="15.75" x14ac:dyDescent="0.25">
      <c r="A67" s="288" t="s">
        <v>299</v>
      </c>
      <c r="B67" s="61" t="s">
        <v>133</v>
      </c>
      <c r="C67" s="61" t="s">
        <v>137</v>
      </c>
      <c r="D67" s="239">
        <v>9910000045</v>
      </c>
      <c r="E67" s="239">
        <v>800</v>
      </c>
      <c r="F67" s="240">
        <f t="shared" si="16"/>
        <v>0</v>
      </c>
      <c r="G67" s="241">
        <f t="shared" si="16"/>
        <v>0</v>
      </c>
      <c r="H67" s="242">
        <f t="shared" si="16"/>
        <v>0</v>
      </c>
    </row>
    <row r="68" spans="1:8" ht="15.75" x14ac:dyDescent="0.25">
      <c r="A68" s="288" t="s">
        <v>78</v>
      </c>
      <c r="B68" s="61" t="s">
        <v>133</v>
      </c>
      <c r="C68" s="61" t="s">
        <v>137</v>
      </c>
      <c r="D68" s="239">
        <v>9910000045</v>
      </c>
      <c r="E68" s="239">
        <v>880</v>
      </c>
      <c r="F68" s="240">
        <v>0</v>
      </c>
      <c r="G68" s="241">
        <v>0</v>
      </c>
      <c r="H68" s="242">
        <v>0</v>
      </c>
    </row>
    <row r="69" spans="1:8" ht="15.75" x14ac:dyDescent="0.25">
      <c r="A69" s="161" t="s">
        <v>79</v>
      </c>
      <c r="B69" s="228" t="s">
        <v>133</v>
      </c>
      <c r="C69" s="228" t="s">
        <v>138</v>
      </c>
      <c r="D69" s="228" t="s">
        <v>47</v>
      </c>
      <c r="E69" s="228" t="s">
        <v>48</v>
      </c>
      <c r="F69" s="233">
        <f t="shared" ref="F69:H72" si="17">F70</f>
        <v>20</v>
      </c>
      <c r="G69" s="234">
        <f t="shared" si="17"/>
        <v>20</v>
      </c>
      <c r="H69" s="235">
        <f t="shared" si="17"/>
        <v>20</v>
      </c>
    </row>
    <row r="70" spans="1:8" ht="38.25" x14ac:dyDescent="0.25">
      <c r="A70" s="288" t="s">
        <v>80</v>
      </c>
      <c r="B70" s="61" t="s">
        <v>133</v>
      </c>
      <c r="C70" s="61" t="s">
        <v>138</v>
      </c>
      <c r="D70" s="239">
        <v>9910000000</v>
      </c>
      <c r="E70" s="239" t="s">
        <v>48</v>
      </c>
      <c r="F70" s="240">
        <f t="shared" si="17"/>
        <v>20</v>
      </c>
      <c r="G70" s="241">
        <f t="shared" si="17"/>
        <v>20</v>
      </c>
      <c r="H70" s="242">
        <f t="shared" si="17"/>
        <v>20</v>
      </c>
    </row>
    <row r="71" spans="1:8" ht="15.75" x14ac:dyDescent="0.25">
      <c r="A71" s="288" t="s">
        <v>81</v>
      </c>
      <c r="B71" s="61" t="s">
        <v>133</v>
      </c>
      <c r="C71" s="61" t="s">
        <v>138</v>
      </c>
      <c r="D71" s="239">
        <v>9910000008</v>
      </c>
      <c r="E71" s="239" t="s">
        <v>48</v>
      </c>
      <c r="F71" s="240">
        <f t="shared" si="17"/>
        <v>20</v>
      </c>
      <c r="G71" s="241">
        <f t="shared" si="17"/>
        <v>20</v>
      </c>
      <c r="H71" s="242">
        <f t="shared" si="17"/>
        <v>20</v>
      </c>
    </row>
    <row r="72" spans="1:8" ht="15.75" x14ac:dyDescent="0.25">
      <c r="A72" s="288" t="s">
        <v>66</v>
      </c>
      <c r="B72" s="61" t="s">
        <v>133</v>
      </c>
      <c r="C72" s="61" t="s">
        <v>138</v>
      </c>
      <c r="D72" s="239">
        <v>9910000008</v>
      </c>
      <c r="E72" s="239">
        <v>800</v>
      </c>
      <c r="F72" s="240">
        <f t="shared" si="17"/>
        <v>20</v>
      </c>
      <c r="G72" s="241">
        <f t="shared" si="17"/>
        <v>20</v>
      </c>
      <c r="H72" s="242">
        <f t="shared" si="17"/>
        <v>20</v>
      </c>
    </row>
    <row r="73" spans="1:8" ht="15.75" x14ac:dyDescent="0.25">
      <c r="A73" s="288" t="s">
        <v>82</v>
      </c>
      <c r="B73" s="61" t="s">
        <v>133</v>
      </c>
      <c r="C73" s="61" t="s">
        <v>138</v>
      </c>
      <c r="D73" s="239">
        <v>9910000008</v>
      </c>
      <c r="E73" s="239">
        <v>870</v>
      </c>
      <c r="F73" s="240">
        <v>20</v>
      </c>
      <c r="G73" s="241">
        <v>20</v>
      </c>
      <c r="H73" s="242">
        <v>20</v>
      </c>
    </row>
    <row r="74" spans="1:8" ht="15.75" x14ac:dyDescent="0.25">
      <c r="A74" s="161" t="s">
        <v>83</v>
      </c>
      <c r="B74" s="228" t="s">
        <v>133</v>
      </c>
      <c r="C74" s="228" t="s">
        <v>139</v>
      </c>
      <c r="D74" s="228" t="s">
        <v>47</v>
      </c>
      <c r="E74" s="228" t="s">
        <v>48</v>
      </c>
      <c r="F74" s="233">
        <f>F75</f>
        <v>90</v>
      </c>
      <c r="G74" s="234">
        <f>G75+G81</f>
        <v>80</v>
      </c>
      <c r="H74" s="235">
        <f t="shared" ref="F74:H79" si="18">H75</f>
        <v>2</v>
      </c>
    </row>
    <row r="75" spans="1:8" ht="25.5" x14ac:dyDescent="0.25">
      <c r="A75" s="288" t="s">
        <v>84</v>
      </c>
      <c r="B75" s="61" t="s">
        <v>133</v>
      </c>
      <c r="C75" s="61" t="s">
        <v>139</v>
      </c>
      <c r="D75" s="239">
        <v>9900000000</v>
      </c>
      <c r="E75" s="239" t="s">
        <v>48</v>
      </c>
      <c r="F75" s="240">
        <f>F76</f>
        <v>90</v>
      </c>
      <c r="G75" s="241">
        <f t="shared" si="18"/>
        <v>5</v>
      </c>
      <c r="H75" s="242">
        <f t="shared" si="18"/>
        <v>2</v>
      </c>
    </row>
    <row r="76" spans="1:8" ht="38.25" x14ac:dyDescent="0.25">
      <c r="A76" s="288" t="s">
        <v>80</v>
      </c>
      <c r="B76" s="61" t="s">
        <v>133</v>
      </c>
      <c r="C76" s="61" t="s">
        <v>139</v>
      </c>
      <c r="D76" s="239">
        <v>9910000000</v>
      </c>
      <c r="E76" s="239" t="s">
        <v>48</v>
      </c>
      <c r="F76" s="240">
        <f t="shared" si="18"/>
        <v>90</v>
      </c>
      <c r="G76" s="241">
        <f t="shared" si="18"/>
        <v>5</v>
      </c>
      <c r="H76" s="242">
        <f t="shared" si="18"/>
        <v>2</v>
      </c>
    </row>
    <row r="77" spans="1:8" ht="15.75" x14ac:dyDescent="0.25">
      <c r="A77" s="288" t="s">
        <v>85</v>
      </c>
      <c r="B77" s="61" t="s">
        <v>133</v>
      </c>
      <c r="C77" s="61" t="s">
        <v>139</v>
      </c>
      <c r="D77" s="238">
        <v>9910000046</v>
      </c>
      <c r="E77" s="239" t="s">
        <v>48</v>
      </c>
      <c r="F77" s="240">
        <f>F78+F81</f>
        <v>90</v>
      </c>
      <c r="G77" s="241">
        <f t="shared" si="18"/>
        <v>5</v>
      </c>
      <c r="H77" s="242">
        <f t="shared" si="18"/>
        <v>2</v>
      </c>
    </row>
    <row r="78" spans="1:8" ht="15.75" x14ac:dyDescent="0.25">
      <c r="A78" s="288" t="s">
        <v>66</v>
      </c>
      <c r="B78" s="61" t="s">
        <v>133</v>
      </c>
      <c r="C78" s="61" t="s">
        <v>139</v>
      </c>
      <c r="D78" s="238">
        <v>9910000046</v>
      </c>
      <c r="E78" s="239">
        <v>800</v>
      </c>
      <c r="F78" s="240">
        <f t="shared" si="18"/>
        <v>5</v>
      </c>
      <c r="G78" s="241">
        <f t="shared" si="18"/>
        <v>5</v>
      </c>
      <c r="H78" s="242">
        <f t="shared" si="18"/>
        <v>2</v>
      </c>
    </row>
    <row r="79" spans="1:8" ht="15.75" x14ac:dyDescent="0.25">
      <c r="A79" s="288" t="s">
        <v>86</v>
      </c>
      <c r="B79" s="61" t="s">
        <v>133</v>
      </c>
      <c r="C79" s="61" t="s">
        <v>139</v>
      </c>
      <c r="D79" s="238">
        <v>9910000046</v>
      </c>
      <c r="E79" s="239">
        <v>850</v>
      </c>
      <c r="F79" s="240">
        <f t="shared" si="18"/>
        <v>5</v>
      </c>
      <c r="G79" s="241">
        <f t="shared" si="18"/>
        <v>5</v>
      </c>
      <c r="H79" s="242">
        <f t="shared" si="18"/>
        <v>2</v>
      </c>
    </row>
    <row r="80" spans="1:8" ht="15.75" x14ac:dyDescent="0.25">
      <c r="A80" s="288" t="s">
        <v>70</v>
      </c>
      <c r="B80" s="61" t="s">
        <v>133</v>
      </c>
      <c r="C80" s="61" t="s">
        <v>139</v>
      </c>
      <c r="D80" s="238">
        <v>9910000046</v>
      </c>
      <c r="E80" s="239">
        <v>853</v>
      </c>
      <c r="F80" s="240">
        <v>5</v>
      </c>
      <c r="G80" s="241">
        <v>5</v>
      </c>
      <c r="H80" s="242">
        <v>2</v>
      </c>
    </row>
    <row r="81" spans="1:8" s="342" customFormat="1" ht="25.5" x14ac:dyDescent="0.25">
      <c r="A81" s="392" t="s">
        <v>100</v>
      </c>
      <c r="B81" s="61" t="s">
        <v>133</v>
      </c>
      <c r="C81" s="61" t="s">
        <v>139</v>
      </c>
      <c r="D81" s="238">
        <v>9910000046</v>
      </c>
      <c r="E81" s="239">
        <v>200</v>
      </c>
      <c r="F81" s="240">
        <f t="shared" ref="F81:H82" si="19">F82</f>
        <v>85</v>
      </c>
      <c r="G81" s="241">
        <f t="shared" si="19"/>
        <v>75</v>
      </c>
      <c r="H81" s="242">
        <f t="shared" si="19"/>
        <v>0</v>
      </c>
    </row>
    <row r="82" spans="1:8" s="342" customFormat="1" ht="25.5" x14ac:dyDescent="0.25">
      <c r="A82" s="392" t="s">
        <v>63</v>
      </c>
      <c r="B82" s="61" t="s">
        <v>133</v>
      </c>
      <c r="C82" s="61" t="s">
        <v>139</v>
      </c>
      <c r="D82" s="238">
        <v>9910000046</v>
      </c>
      <c r="E82" s="239">
        <v>240</v>
      </c>
      <c r="F82" s="240">
        <f t="shared" si="19"/>
        <v>85</v>
      </c>
      <c r="G82" s="241">
        <f t="shared" si="19"/>
        <v>75</v>
      </c>
      <c r="H82" s="242">
        <f t="shared" si="19"/>
        <v>0</v>
      </c>
    </row>
    <row r="83" spans="1:8" s="342" customFormat="1" ht="15.75" x14ac:dyDescent="0.25">
      <c r="A83" s="392" t="s">
        <v>259</v>
      </c>
      <c r="B83" s="61" t="s">
        <v>133</v>
      </c>
      <c r="C83" s="61" t="s">
        <v>139</v>
      </c>
      <c r="D83" s="238">
        <v>9910000046</v>
      </c>
      <c r="E83" s="239">
        <v>244</v>
      </c>
      <c r="F83" s="240">
        <v>85</v>
      </c>
      <c r="G83" s="241">
        <v>75</v>
      </c>
      <c r="H83" s="242">
        <v>0</v>
      </c>
    </row>
    <row r="84" spans="1:8" ht="18.75" x14ac:dyDescent="0.25">
      <c r="A84" s="63" t="s">
        <v>87</v>
      </c>
      <c r="B84" s="231" t="s">
        <v>135</v>
      </c>
      <c r="C84" s="231" t="s">
        <v>134</v>
      </c>
      <c r="D84" s="64" t="s">
        <v>47</v>
      </c>
      <c r="E84" s="64" t="s">
        <v>48</v>
      </c>
      <c r="F84" s="246">
        <f t="shared" ref="F84:H89" si="20">F85</f>
        <v>152.1</v>
      </c>
      <c r="G84" s="247">
        <f t="shared" si="20"/>
        <v>0</v>
      </c>
      <c r="H84" s="248">
        <f t="shared" si="20"/>
        <v>0</v>
      </c>
    </row>
    <row r="85" spans="1:8" ht="15.75" x14ac:dyDescent="0.25">
      <c r="A85" s="288" t="s">
        <v>88</v>
      </c>
      <c r="B85" s="60" t="s">
        <v>135</v>
      </c>
      <c r="C85" s="60" t="s">
        <v>140</v>
      </c>
      <c r="D85" s="239" t="s">
        <v>47</v>
      </c>
      <c r="E85" s="239" t="s">
        <v>48</v>
      </c>
      <c r="F85" s="240">
        <f t="shared" si="20"/>
        <v>152.1</v>
      </c>
      <c r="G85" s="241">
        <f t="shared" si="20"/>
        <v>0</v>
      </c>
      <c r="H85" s="242">
        <f t="shared" si="20"/>
        <v>0</v>
      </c>
    </row>
    <row r="86" spans="1:8" ht="25.5" x14ac:dyDescent="0.25">
      <c r="A86" s="288" t="s">
        <v>84</v>
      </c>
      <c r="B86" s="61" t="s">
        <v>135</v>
      </c>
      <c r="C86" s="61" t="s">
        <v>140</v>
      </c>
      <c r="D86" s="239">
        <v>9900000000</v>
      </c>
      <c r="E86" s="239" t="s">
        <v>48</v>
      </c>
      <c r="F86" s="240">
        <f t="shared" si="20"/>
        <v>152.1</v>
      </c>
      <c r="G86" s="241">
        <f t="shared" si="20"/>
        <v>0</v>
      </c>
      <c r="H86" s="242">
        <f t="shared" si="20"/>
        <v>0</v>
      </c>
    </row>
    <row r="87" spans="1:8" ht="25.5" x14ac:dyDescent="0.25">
      <c r="A87" s="288" t="s">
        <v>84</v>
      </c>
      <c r="B87" s="61" t="s">
        <v>135</v>
      </c>
      <c r="C87" s="61" t="s">
        <v>140</v>
      </c>
      <c r="D87" s="239">
        <v>9910000000</v>
      </c>
      <c r="E87" s="239" t="s">
        <v>48</v>
      </c>
      <c r="F87" s="240">
        <f t="shared" si="20"/>
        <v>152.1</v>
      </c>
      <c r="G87" s="241">
        <f t="shared" si="20"/>
        <v>0</v>
      </c>
      <c r="H87" s="242">
        <f t="shared" si="20"/>
        <v>0</v>
      </c>
    </row>
    <row r="88" spans="1:8" ht="25.5" x14ac:dyDescent="0.25">
      <c r="A88" s="288" t="s">
        <v>89</v>
      </c>
      <c r="B88" s="61" t="s">
        <v>135</v>
      </c>
      <c r="C88" s="61" t="s">
        <v>140</v>
      </c>
      <c r="D88" s="239">
        <v>9910051180</v>
      </c>
      <c r="E88" s="239" t="s">
        <v>48</v>
      </c>
      <c r="F88" s="240">
        <f>F89+F93</f>
        <v>152.1</v>
      </c>
      <c r="G88" s="240">
        <f t="shared" ref="G88:H88" si="21">G89+G93</f>
        <v>0</v>
      </c>
      <c r="H88" s="271">
        <f t="shared" si="21"/>
        <v>0</v>
      </c>
    </row>
    <row r="89" spans="1:8" ht="51" x14ac:dyDescent="0.25">
      <c r="A89" s="288" t="s">
        <v>53</v>
      </c>
      <c r="B89" s="61" t="s">
        <v>135</v>
      </c>
      <c r="C89" s="61" t="s">
        <v>140</v>
      </c>
      <c r="D89" s="239">
        <v>9910051180</v>
      </c>
      <c r="E89" s="239">
        <v>100</v>
      </c>
      <c r="F89" s="240">
        <f t="shared" si="20"/>
        <v>146.24063999999998</v>
      </c>
      <c r="G89" s="240">
        <f t="shared" si="20"/>
        <v>0</v>
      </c>
      <c r="H89" s="271">
        <f t="shared" si="20"/>
        <v>0</v>
      </c>
    </row>
    <row r="90" spans="1:8" ht="25.5" x14ac:dyDescent="0.25">
      <c r="A90" s="288" t="s">
        <v>54</v>
      </c>
      <c r="B90" s="61" t="s">
        <v>135</v>
      </c>
      <c r="C90" s="61" t="s">
        <v>140</v>
      </c>
      <c r="D90" s="239">
        <v>9910051180</v>
      </c>
      <c r="E90" s="239">
        <v>120</v>
      </c>
      <c r="F90" s="240">
        <f>F91+F92</f>
        <v>146.24063999999998</v>
      </c>
      <c r="G90" s="240">
        <f t="shared" ref="G90:H90" si="22">G91+G92</f>
        <v>0</v>
      </c>
      <c r="H90" s="271">
        <f t="shared" si="22"/>
        <v>0</v>
      </c>
    </row>
    <row r="91" spans="1:8" ht="15.75" x14ac:dyDescent="0.25">
      <c r="A91" s="288" t="s">
        <v>90</v>
      </c>
      <c r="B91" s="61" t="s">
        <v>135</v>
      </c>
      <c r="C91" s="61" t="s">
        <v>140</v>
      </c>
      <c r="D91" s="238">
        <v>9910051180</v>
      </c>
      <c r="E91" s="239">
        <v>121</v>
      </c>
      <c r="F91" s="241">
        <v>112.32</v>
      </c>
      <c r="G91" s="241">
        <v>0</v>
      </c>
      <c r="H91" s="241">
        <v>0</v>
      </c>
    </row>
    <row r="92" spans="1:8" ht="38.25" x14ac:dyDescent="0.25">
      <c r="A92" s="288" t="s">
        <v>56</v>
      </c>
      <c r="B92" s="61" t="s">
        <v>135</v>
      </c>
      <c r="C92" s="61" t="s">
        <v>140</v>
      </c>
      <c r="D92" s="238">
        <v>9910051180</v>
      </c>
      <c r="E92" s="239">
        <v>129</v>
      </c>
      <c r="F92" s="241">
        <v>33.920639999999999</v>
      </c>
      <c r="G92" s="241">
        <v>0</v>
      </c>
      <c r="H92" s="241">
        <v>0</v>
      </c>
    </row>
    <row r="93" spans="1:8" ht="15.75" x14ac:dyDescent="0.25">
      <c r="A93" s="288" t="s">
        <v>259</v>
      </c>
      <c r="B93" s="61" t="s">
        <v>135</v>
      </c>
      <c r="C93" s="61" t="s">
        <v>140</v>
      </c>
      <c r="D93" s="238">
        <v>9910051180</v>
      </c>
      <c r="E93" s="239">
        <v>244</v>
      </c>
      <c r="F93" s="241">
        <v>5.8593599999999997</v>
      </c>
      <c r="G93" s="241">
        <v>0</v>
      </c>
      <c r="H93" s="241">
        <v>0</v>
      </c>
    </row>
    <row r="94" spans="1:8" ht="29.25" customHeight="1" x14ac:dyDescent="0.25">
      <c r="A94" s="63" t="s">
        <v>91</v>
      </c>
      <c r="B94" s="231" t="s">
        <v>140</v>
      </c>
      <c r="C94" s="231" t="s">
        <v>134</v>
      </c>
      <c r="D94" s="355" t="s">
        <v>47</v>
      </c>
      <c r="E94" s="64" t="s">
        <v>48</v>
      </c>
      <c r="F94" s="246">
        <f>F95+F101+F108</f>
        <v>110.98099999999999</v>
      </c>
      <c r="G94" s="247">
        <f>G95+G101+G108</f>
        <v>110.98099999999999</v>
      </c>
      <c r="H94" s="248">
        <f>H95+H101+H108</f>
        <v>110.98099999999999</v>
      </c>
    </row>
    <row r="95" spans="1:8" ht="15.75" x14ac:dyDescent="0.25">
      <c r="A95" s="23" t="s">
        <v>92</v>
      </c>
      <c r="B95" s="310" t="s">
        <v>140</v>
      </c>
      <c r="C95" s="310" t="s">
        <v>136</v>
      </c>
      <c r="D95" s="86" t="s">
        <v>47</v>
      </c>
      <c r="E95" s="62" t="s">
        <v>48</v>
      </c>
      <c r="F95" s="110">
        <f t="shared" ref="F95:H99" si="23">F96</f>
        <v>35.981000000000002</v>
      </c>
      <c r="G95" s="105">
        <f t="shared" si="23"/>
        <v>35.981000000000002</v>
      </c>
      <c r="H95" s="98">
        <f t="shared" si="23"/>
        <v>35.981000000000002</v>
      </c>
    </row>
    <row r="96" spans="1:8" ht="15.75" x14ac:dyDescent="0.25">
      <c r="A96" s="288" t="s">
        <v>94</v>
      </c>
      <c r="B96" s="61" t="s">
        <v>140</v>
      </c>
      <c r="C96" s="61" t="s">
        <v>136</v>
      </c>
      <c r="D96" s="238">
        <v>8320000000</v>
      </c>
      <c r="E96" s="239" t="s">
        <v>48</v>
      </c>
      <c r="F96" s="240">
        <f t="shared" si="23"/>
        <v>35.981000000000002</v>
      </c>
      <c r="G96" s="241">
        <f t="shared" si="23"/>
        <v>35.981000000000002</v>
      </c>
      <c r="H96" s="242">
        <f t="shared" si="23"/>
        <v>35.981000000000002</v>
      </c>
    </row>
    <row r="97" spans="1:8" ht="15.75" x14ac:dyDescent="0.25">
      <c r="A97" s="288" t="s">
        <v>95</v>
      </c>
      <c r="B97" s="61" t="s">
        <v>140</v>
      </c>
      <c r="C97" s="61" t="s">
        <v>136</v>
      </c>
      <c r="D97" s="239">
        <v>8320059300</v>
      </c>
      <c r="E97" s="239" t="s">
        <v>48</v>
      </c>
      <c r="F97" s="240">
        <f t="shared" si="23"/>
        <v>35.981000000000002</v>
      </c>
      <c r="G97" s="241">
        <f t="shared" si="23"/>
        <v>35.981000000000002</v>
      </c>
      <c r="H97" s="242">
        <f t="shared" si="23"/>
        <v>35.981000000000002</v>
      </c>
    </row>
    <row r="98" spans="1:8" ht="25.5" x14ac:dyDescent="0.25">
      <c r="A98" s="288" t="s">
        <v>96</v>
      </c>
      <c r="B98" s="61" t="s">
        <v>140</v>
      </c>
      <c r="C98" s="61" t="s">
        <v>136</v>
      </c>
      <c r="D98" s="239">
        <v>8320059300</v>
      </c>
      <c r="E98" s="239">
        <v>200</v>
      </c>
      <c r="F98" s="240">
        <f t="shared" si="23"/>
        <v>35.981000000000002</v>
      </c>
      <c r="G98" s="241">
        <f t="shared" si="23"/>
        <v>35.981000000000002</v>
      </c>
      <c r="H98" s="242">
        <f t="shared" si="23"/>
        <v>35.981000000000002</v>
      </c>
    </row>
    <row r="99" spans="1:8" ht="25.5" x14ac:dyDescent="0.25">
      <c r="A99" s="288" t="s">
        <v>63</v>
      </c>
      <c r="B99" s="61" t="s">
        <v>140</v>
      </c>
      <c r="C99" s="61" t="s">
        <v>136</v>
      </c>
      <c r="D99" s="239">
        <v>8320059300</v>
      </c>
      <c r="E99" s="239">
        <v>240</v>
      </c>
      <c r="F99" s="240">
        <f t="shared" si="23"/>
        <v>35.981000000000002</v>
      </c>
      <c r="G99" s="241">
        <f t="shared" si="23"/>
        <v>35.981000000000002</v>
      </c>
      <c r="H99" s="242">
        <f t="shared" si="23"/>
        <v>35.981000000000002</v>
      </c>
    </row>
    <row r="100" spans="1:8" ht="25.5" x14ac:dyDescent="0.25">
      <c r="A100" s="288" t="s">
        <v>65</v>
      </c>
      <c r="B100" s="61" t="s">
        <v>140</v>
      </c>
      <c r="C100" s="61" t="s">
        <v>136</v>
      </c>
      <c r="D100" s="239">
        <v>8320059300</v>
      </c>
      <c r="E100" s="239">
        <v>244</v>
      </c>
      <c r="F100" s="240">
        <v>35.981000000000002</v>
      </c>
      <c r="G100" s="241">
        <v>35.981000000000002</v>
      </c>
      <c r="H100" s="242">
        <v>35.981000000000002</v>
      </c>
    </row>
    <row r="101" spans="1:8" ht="25.5" x14ac:dyDescent="0.25">
      <c r="A101" s="23" t="s">
        <v>97</v>
      </c>
      <c r="B101" s="310" t="s">
        <v>140</v>
      </c>
      <c r="C101" s="310" t="s">
        <v>141</v>
      </c>
      <c r="D101" s="310" t="s">
        <v>47</v>
      </c>
      <c r="E101" s="310" t="s">
        <v>48</v>
      </c>
      <c r="F101" s="311">
        <f t="shared" ref="F101:H106" si="24">F102</f>
        <v>30</v>
      </c>
      <c r="G101" s="312">
        <f t="shared" si="24"/>
        <v>30</v>
      </c>
      <c r="H101" s="313">
        <f t="shared" si="24"/>
        <v>30</v>
      </c>
    </row>
    <row r="102" spans="1:8" ht="25.5" x14ac:dyDescent="0.25">
      <c r="A102" s="288" t="s">
        <v>84</v>
      </c>
      <c r="B102" s="61" t="s">
        <v>140</v>
      </c>
      <c r="C102" s="61" t="s">
        <v>141</v>
      </c>
      <c r="D102" s="238">
        <v>9900000000</v>
      </c>
      <c r="E102" s="239" t="s">
        <v>48</v>
      </c>
      <c r="F102" s="240">
        <f t="shared" si="24"/>
        <v>30</v>
      </c>
      <c r="G102" s="241">
        <f t="shared" si="24"/>
        <v>30</v>
      </c>
      <c r="H102" s="242">
        <f t="shared" si="24"/>
        <v>30</v>
      </c>
    </row>
    <row r="103" spans="1:8" ht="38.25" x14ac:dyDescent="0.25">
      <c r="A103" s="288" t="s">
        <v>80</v>
      </c>
      <c r="B103" s="61" t="s">
        <v>140</v>
      </c>
      <c r="C103" s="61" t="s">
        <v>141</v>
      </c>
      <c r="D103" s="239">
        <v>9910000000</v>
      </c>
      <c r="E103" s="239" t="s">
        <v>48</v>
      </c>
      <c r="F103" s="240">
        <f t="shared" si="24"/>
        <v>30</v>
      </c>
      <c r="G103" s="241">
        <f t="shared" si="24"/>
        <v>30</v>
      </c>
      <c r="H103" s="242">
        <f t="shared" si="24"/>
        <v>30</v>
      </c>
    </row>
    <row r="104" spans="1:8" ht="38.25" x14ac:dyDescent="0.25">
      <c r="A104" s="288" t="s">
        <v>99</v>
      </c>
      <c r="B104" s="61" t="s">
        <v>140</v>
      </c>
      <c r="C104" s="61" t="s">
        <v>141</v>
      </c>
      <c r="D104" s="239">
        <v>9910010000</v>
      </c>
      <c r="E104" s="239" t="s">
        <v>48</v>
      </c>
      <c r="F104" s="240">
        <f t="shared" si="24"/>
        <v>30</v>
      </c>
      <c r="G104" s="241">
        <f t="shared" si="24"/>
        <v>30</v>
      </c>
      <c r="H104" s="242">
        <f t="shared" si="24"/>
        <v>30</v>
      </c>
    </row>
    <row r="105" spans="1:8" ht="25.5" x14ac:dyDescent="0.25">
      <c r="A105" s="288" t="s">
        <v>100</v>
      </c>
      <c r="B105" s="61" t="s">
        <v>140</v>
      </c>
      <c r="C105" s="61" t="s">
        <v>141</v>
      </c>
      <c r="D105" s="239" t="s">
        <v>237</v>
      </c>
      <c r="E105" s="239">
        <v>200</v>
      </c>
      <c r="F105" s="240">
        <f t="shared" si="24"/>
        <v>30</v>
      </c>
      <c r="G105" s="241">
        <f t="shared" si="24"/>
        <v>30</v>
      </c>
      <c r="H105" s="242">
        <f t="shared" si="24"/>
        <v>30</v>
      </c>
    </row>
    <row r="106" spans="1:8" ht="25.5" x14ac:dyDescent="0.25">
      <c r="A106" s="288" t="s">
        <v>63</v>
      </c>
      <c r="B106" s="61" t="s">
        <v>140</v>
      </c>
      <c r="C106" s="61" t="s">
        <v>141</v>
      </c>
      <c r="D106" s="239" t="s">
        <v>237</v>
      </c>
      <c r="E106" s="239">
        <v>240</v>
      </c>
      <c r="F106" s="240">
        <f t="shared" si="24"/>
        <v>30</v>
      </c>
      <c r="G106" s="241">
        <f t="shared" si="24"/>
        <v>30</v>
      </c>
      <c r="H106" s="242">
        <f t="shared" si="24"/>
        <v>30</v>
      </c>
    </row>
    <row r="107" spans="1:8" ht="15.75" x14ac:dyDescent="0.25">
      <c r="A107" s="288" t="s">
        <v>259</v>
      </c>
      <c r="B107" s="61" t="s">
        <v>140</v>
      </c>
      <c r="C107" s="61" t="s">
        <v>141</v>
      </c>
      <c r="D107" s="238" t="s">
        <v>237</v>
      </c>
      <c r="E107" s="239">
        <v>244</v>
      </c>
      <c r="F107" s="240">
        <v>30</v>
      </c>
      <c r="G107" s="241">
        <v>30</v>
      </c>
      <c r="H107" s="242">
        <v>30</v>
      </c>
    </row>
    <row r="108" spans="1:8" ht="15.75" x14ac:dyDescent="0.25">
      <c r="A108" s="23" t="s">
        <v>101</v>
      </c>
      <c r="B108" s="310" t="s">
        <v>140</v>
      </c>
      <c r="C108" s="310" t="s">
        <v>142</v>
      </c>
      <c r="D108" s="86" t="s">
        <v>47</v>
      </c>
      <c r="E108" s="62" t="s">
        <v>48</v>
      </c>
      <c r="F108" s="110">
        <f t="shared" ref="F108:H112" si="25">F109</f>
        <v>45</v>
      </c>
      <c r="G108" s="105">
        <f t="shared" si="25"/>
        <v>45</v>
      </c>
      <c r="H108" s="98">
        <f t="shared" si="25"/>
        <v>45</v>
      </c>
    </row>
    <row r="109" spans="1:8" ht="38.25" x14ac:dyDescent="0.25">
      <c r="A109" s="288" t="s">
        <v>80</v>
      </c>
      <c r="B109" s="61" t="s">
        <v>140</v>
      </c>
      <c r="C109" s="61" t="s">
        <v>142</v>
      </c>
      <c r="D109" s="238">
        <v>9900000000</v>
      </c>
      <c r="E109" s="239" t="s">
        <v>48</v>
      </c>
      <c r="F109" s="240">
        <f t="shared" si="25"/>
        <v>45</v>
      </c>
      <c r="G109" s="241">
        <f t="shared" si="25"/>
        <v>45</v>
      </c>
      <c r="H109" s="242">
        <f t="shared" si="25"/>
        <v>45</v>
      </c>
    </row>
    <row r="110" spans="1:8" ht="38.25" x14ac:dyDescent="0.25">
      <c r="A110" s="288" t="s">
        <v>80</v>
      </c>
      <c r="B110" s="61" t="s">
        <v>140</v>
      </c>
      <c r="C110" s="61" t="s">
        <v>142</v>
      </c>
      <c r="D110" s="239">
        <v>9910000011</v>
      </c>
      <c r="E110" s="239" t="s">
        <v>48</v>
      </c>
      <c r="F110" s="240">
        <f t="shared" si="25"/>
        <v>45</v>
      </c>
      <c r="G110" s="241">
        <f t="shared" si="25"/>
        <v>45</v>
      </c>
      <c r="H110" s="242">
        <f t="shared" si="25"/>
        <v>45</v>
      </c>
    </row>
    <row r="111" spans="1:8" ht="25.5" x14ac:dyDescent="0.25">
      <c r="A111" s="288" t="s">
        <v>100</v>
      </c>
      <c r="B111" s="61" t="s">
        <v>140</v>
      </c>
      <c r="C111" s="61" t="s">
        <v>142</v>
      </c>
      <c r="D111" s="239">
        <v>9910000011</v>
      </c>
      <c r="E111" s="239">
        <v>200</v>
      </c>
      <c r="F111" s="240">
        <f t="shared" si="25"/>
        <v>45</v>
      </c>
      <c r="G111" s="241">
        <f t="shared" si="25"/>
        <v>45</v>
      </c>
      <c r="H111" s="242">
        <f t="shared" si="25"/>
        <v>45</v>
      </c>
    </row>
    <row r="112" spans="1:8" ht="25.5" x14ac:dyDescent="0.25">
      <c r="A112" s="288" t="s">
        <v>63</v>
      </c>
      <c r="B112" s="61" t="s">
        <v>140</v>
      </c>
      <c r="C112" s="61" t="s">
        <v>142</v>
      </c>
      <c r="D112" s="239">
        <v>9910000011</v>
      </c>
      <c r="E112" s="239">
        <v>240</v>
      </c>
      <c r="F112" s="240">
        <f t="shared" si="25"/>
        <v>45</v>
      </c>
      <c r="G112" s="241">
        <f t="shared" si="25"/>
        <v>45</v>
      </c>
      <c r="H112" s="242">
        <f t="shared" si="25"/>
        <v>45</v>
      </c>
    </row>
    <row r="113" spans="1:8" ht="15.75" x14ac:dyDescent="0.25">
      <c r="A113" s="288" t="s">
        <v>259</v>
      </c>
      <c r="B113" s="61" t="s">
        <v>140</v>
      </c>
      <c r="C113" s="61" t="s">
        <v>142</v>
      </c>
      <c r="D113" s="239">
        <v>9910000011</v>
      </c>
      <c r="E113" s="239">
        <v>244</v>
      </c>
      <c r="F113" s="240">
        <v>45</v>
      </c>
      <c r="G113" s="241">
        <v>45</v>
      </c>
      <c r="H113" s="242">
        <v>45</v>
      </c>
    </row>
    <row r="114" spans="1:8" ht="18.75" x14ac:dyDescent="0.25">
      <c r="A114" s="63" t="s">
        <v>102</v>
      </c>
      <c r="B114" s="231" t="s">
        <v>136</v>
      </c>
      <c r="C114" s="231" t="s">
        <v>134</v>
      </c>
      <c r="D114" s="64" t="s">
        <v>47</v>
      </c>
      <c r="E114" s="64" t="s">
        <v>48</v>
      </c>
      <c r="F114" s="246">
        <f>F115+F122</f>
        <v>1831.41</v>
      </c>
      <c r="G114" s="246">
        <f t="shared" ref="G114:H114" si="26">G115+G122</f>
        <v>1855.35</v>
      </c>
      <c r="H114" s="246">
        <f t="shared" si="26"/>
        <v>1861.3</v>
      </c>
    </row>
    <row r="115" spans="1:8" x14ac:dyDescent="0.25">
      <c r="A115" s="289" t="s">
        <v>238</v>
      </c>
      <c r="B115" s="314" t="s">
        <v>136</v>
      </c>
      <c r="C115" s="314" t="s">
        <v>143</v>
      </c>
      <c r="D115" s="314" t="s">
        <v>47</v>
      </c>
      <c r="E115" s="314" t="s">
        <v>48</v>
      </c>
      <c r="F115" s="315">
        <f>F116+F121</f>
        <v>22</v>
      </c>
      <c r="G115" s="316">
        <f>G116</f>
        <v>0</v>
      </c>
      <c r="H115" s="317">
        <f>H116</f>
        <v>0</v>
      </c>
    </row>
    <row r="116" spans="1:8" ht="40.5" x14ac:dyDescent="0.25">
      <c r="A116" s="262" t="s">
        <v>220</v>
      </c>
      <c r="B116" s="260" t="s">
        <v>136</v>
      </c>
      <c r="C116" s="260" t="s">
        <v>143</v>
      </c>
      <c r="D116" s="256" t="s">
        <v>221</v>
      </c>
      <c r="E116" s="256" t="s">
        <v>48</v>
      </c>
      <c r="F116" s="257">
        <f t="shared" ref="F116:H118" si="27">F117</f>
        <v>22</v>
      </c>
      <c r="G116" s="258">
        <f t="shared" si="27"/>
        <v>0</v>
      </c>
      <c r="H116" s="259">
        <f t="shared" si="27"/>
        <v>0</v>
      </c>
    </row>
    <row r="117" spans="1:8" ht="30.75" customHeight="1" x14ac:dyDescent="0.25">
      <c r="A117" s="293" t="s">
        <v>100</v>
      </c>
      <c r="B117" s="260" t="s">
        <v>136</v>
      </c>
      <c r="C117" s="260" t="s">
        <v>143</v>
      </c>
      <c r="D117" s="256" t="s">
        <v>222</v>
      </c>
      <c r="E117" s="256" t="s">
        <v>48</v>
      </c>
      <c r="F117" s="257">
        <f t="shared" si="27"/>
        <v>22</v>
      </c>
      <c r="G117" s="258">
        <f t="shared" si="27"/>
        <v>0</v>
      </c>
      <c r="H117" s="259">
        <f t="shared" si="27"/>
        <v>0</v>
      </c>
    </row>
    <row r="118" spans="1:8" ht="35.25" customHeight="1" x14ac:dyDescent="0.25">
      <c r="A118" s="319" t="s">
        <v>272</v>
      </c>
      <c r="B118" s="260" t="s">
        <v>136</v>
      </c>
      <c r="C118" s="260" t="s">
        <v>143</v>
      </c>
      <c r="D118" s="256" t="s">
        <v>222</v>
      </c>
      <c r="E118" s="256" t="s">
        <v>270</v>
      </c>
      <c r="F118" s="257">
        <f t="shared" si="27"/>
        <v>22</v>
      </c>
      <c r="G118" s="258">
        <f t="shared" si="27"/>
        <v>0</v>
      </c>
      <c r="H118" s="259">
        <f t="shared" si="27"/>
        <v>0</v>
      </c>
    </row>
    <row r="119" spans="1:8" ht="37.5" customHeight="1" x14ac:dyDescent="0.25">
      <c r="A119" s="293" t="s">
        <v>273</v>
      </c>
      <c r="B119" s="260" t="s">
        <v>136</v>
      </c>
      <c r="C119" s="260" t="s">
        <v>143</v>
      </c>
      <c r="D119" s="256" t="s">
        <v>222</v>
      </c>
      <c r="E119" s="256" t="s">
        <v>271</v>
      </c>
      <c r="F119" s="257">
        <v>22</v>
      </c>
      <c r="G119" s="258">
        <f>G120</f>
        <v>0</v>
      </c>
      <c r="H119" s="259">
        <f>H120</f>
        <v>0</v>
      </c>
    </row>
    <row r="120" spans="1:8" s="342" customFormat="1" ht="37.5" customHeight="1" x14ac:dyDescent="0.25">
      <c r="A120" s="413" t="s">
        <v>310</v>
      </c>
      <c r="B120" s="260" t="s">
        <v>136</v>
      </c>
      <c r="C120" s="260" t="s">
        <v>143</v>
      </c>
      <c r="D120" s="256" t="s">
        <v>222</v>
      </c>
      <c r="E120" s="256" t="s">
        <v>309</v>
      </c>
      <c r="F120" s="257">
        <v>22</v>
      </c>
      <c r="G120" s="258">
        <v>0</v>
      </c>
      <c r="H120" s="258">
        <v>0</v>
      </c>
    </row>
    <row r="121" spans="1:8" s="342" customFormat="1" ht="66" customHeight="1" x14ac:dyDescent="0.25">
      <c r="A121" s="413" t="s">
        <v>316</v>
      </c>
      <c r="B121" s="260" t="s">
        <v>136</v>
      </c>
      <c r="C121" s="260" t="s">
        <v>143</v>
      </c>
      <c r="D121" s="256" t="s">
        <v>315</v>
      </c>
      <c r="E121" s="256" t="s">
        <v>309</v>
      </c>
      <c r="F121" s="257">
        <v>0</v>
      </c>
      <c r="G121" s="258">
        <v>0</v>
      </c>
      <c r="H121" s="258">
        <v>0</v>
      </c>
    </row>
    <row r="122" spans="1:8" ht="15" customHeight="1" x14ac:dyDescent="0.25">
      <c r="A122" s="277" t="s">
        <v>239</v>
      </c>
      <c r="B122" s="310" t="s">
        <v>136</v>
      </c>
      <c r="C122" s="310" t="s">
        <v>141</v>
      </c>
      <c r="D122" s="62" t="s">
        <v>47</v>
      </c>
      <c r="E122" s="62" t="s">
        <v>48</v>
      </c>
      <c r="F122" s="110">
        <f>F124+F129+F133</f>
        <v>1809.41</v>
      </c>
      <c r="G122" s="110">
        <f t="shared" ref="G122:H122" si="28">G124+G129+G133</f>
        <v>1855.35</v>
      </c>
      <c r="H122" s="110">
        <f t="shared" si="28"/>
        <v>1861.3</v>
      </c>
    </row>
    <row r="123" spans="1:8" ht="15" customHeight="1" x14ac:dyDescent="0.25">
      <c r="A123" s="277" t="s">
        <v>103</v>
      </c>
      <c r="B123" s="61" t="s">
        <v>136</v>
      </c>
      <c r="C123" s="61" t="s">
        <v>141</v>
      </c>
      <c r="D123" s="239" t="s">
        <v>240</v>
      </c>
      <c r="E123" s="239" t="s">
        <v>48</v>
      </c>
      <c r="F123" s="240">
        <f t="shared" ref="F123:H127" si="29">F124</f>
        <v>1804.41</v>
      </c>
      <c r="G123" s="241">
        <f t="shared" si="29"/>
        <v>1850.35</v>
      </c>
      <c r="H123" s="242">
        <f t="shared" si="29"/>
        <v>1856.3</v>
      </c>
    </row>
    <row r="124" spans="1:8" ht="15.75" customHeight="1" x14ac:dyDescent="0.25">
      <c r="A124" s="23" t="s">
        <v>104</v>
      </c>
      <c r="B124" s="61" t="s">
        <v>136</v>
      </c>
      <c r="C124" s="61" t="s">
        <v>141</v>
      </c>
      <c r="D124" s="239">
        <v>8420000000</v>
      </c>
      <c r="E124" s="239" t="s">
        <v>48</v>
      </c>
      <c r="F124" s="240">
        <f t="shared" si="29"/>
        <v>1804.41</v>
      </c>
      <c r="G124" s="241">
        <f t="shared" si="29"/>
        <v>1850.35</v>
      </c>
      <c r="H124" s="242">
        <f t="shared" si="29"/>
        <v>1856.3</v>
      </c>
    </row>
    <row r="125" spans="1:8" ht="25.5" x14ac:dyDescent="0.25">
      <c r="A125" s="288" t="s">
        <v>105</v>
      </c>
      <c r="B125" s="61" t="s">
        <v>136</v>
      </c>
      <c r="C125" s="61" t="s">
        <v>141</v>
      </c>
      <c r="D125" s="239">
        <v>8420000016</v>
      </c>
      <c r="E125" s="239" t="s">
        <v>48</v>
      </c>
      <c r="F125" s="240">
        <f t="shared" si="29"/>
        <v>1804.41</v>
      </c>
      <c r="G125" s="241">
        <f t="shared" si="29"/>
        <v>1850.35</v>
      </c>
      <c r="H125" s="242">
        <f t="shared" si="29"/>
        <v>1856.3</v>
      </c>
    </row>
    <row r="126" spans="1:8" ht="25.5" x14ac:dyDescent="0.25">
      <c r="A126" s="288" t="s">
        <v>100</v>
      </c>
      <c r="B126" s="61" t="s">
        <v>136</v>
      </c>
      <c r="C126" s="61" t="s">
        <v>141</v>
      </c>
      <c r="D126" s="239">
        <v>8420000016</v>
      </c>
      <c r="E126" s="239">
        <v>200</v>
      </c>
      <c r="F126" s="240">
        <f t="shared" si="29"/>
        <v>1804.41</v>
      </c>
      <c r="G126" s="241">
        <f t="shared" si="29"/>
        <v>1850.35</v>
      </c>
      <c r="H126" s="242">
        <f t="shared" si="29"/>
        <v>1856.3</v>
      </c>
    </row>
    <row r="127" spans="1:8" ht="25.5" x14ac:dyDescent="0.25">
      <c r="A127" s="288" t="s">
        <v>63</v>
      </c>
      <c r="B127" s="61" t="s">
        <v>136</v>
      </c>
      <c r="C127" s="61" t="s">
        <v>141</v>
      </c>
      <c r="D127" s="239">
        <v>8420000016</v>
      </c>
      <c r="E127" s="239">
        <v>240</v>
      </c>
      <c r="F127" s="240">
        <f t="shared" si="29"/>
        <v>1804.41</v>
      </c>
      <c r="G127" s="241">
        <f t="shared" si="29"/>
        <v>1850.35</v>
      </c>
      <c r="H127" s="242">
        <f t="shared" si="29"/>
        <v>1856.3</v>
      </c>
    </row>
    <row r="128" spans="1:8" ht="15.75" x14ac:dyDescent="0.25">
      <c r="A128" s="288" t="s">
        <v>259</v>
      </c>
      <c r="B128" s="61" t="s">
        <v>136</v>
      </c>
      <c r="C128" s="61" t="s">
        <v>141</v>
      </c>
      <c r="D128" s="239">
        <v>8420000016</v>
      </c>
      <c r="E128" s="239">
        <v>244</v>
      </c>
      <c r="F128" s="240">
        <v>1804.41</v>
      </c>
      <c r="G128" s="241">
        <v>1850.35</v>
      </c>
      <c r="H128" s="242">
        <v>1856.3</v>
      </c>
    </row>
    <row r="129" spans="1:8" s="342" customFormat="1" ht="40.5" x14ac:dyDescent="0.25">
      <c r="A129" s="442" t="s">
        <v>321</v>
      </c>
      <c r="B129" s="310" t="s">
        <v>136</v>
      </c>
      <c r="C129" s="310" t="s">
        <v>141</v>
      </c>
      <c r="D129" s="62" t="s">
        <v>323</v>
      </c>
      <c r="E129" s="62" t="s">
        <v>48</v>
      </c>
      <c r="F129" s="429">
        <f>F130</f>
        <v>0</v>
      </c>
      <c r="G129" s="110">
        <f t="shared" ref="G129:H131" si="30">G130</f>
        <v>0</v>
      </c>
      <c r="H129" s="110">
        <f t="shared" si="30"/>
        <v>0</v>
      </c>
    </row>
    <row r="130" spans="1:8" s="342" customFormat="1" ht="25.5" x14ac:dyDescent="0.25">
      <c r="A130" s="443" t="s">
        <v>100</v>
      </c>
      <c r="B130" s="61" t="s">
        <v>136</v>
      </c>
      <c r="C130" s="61" t="s">
        <v>141</v>
      </c>
      <c r="D130" s="445" t="s">
        <v>323</v>
      </c>
      <c r="E130" s="445" t="s">
        <v>223</v>
      </c>
      <c r="F130" s="444">
        <f>F131</f>
        <v>0</v>
      </c>
      <c r="G130" s="109">
        <f t="shared" si="30"/>
        <v>0</v>
      </c>
      <c r="H130" s="109">
        <f t="shared" si="30"/>
        <v>0</v>
      </c>
    </row>
    <row r="131" spans="1:8" s="342" customFormat="1" ht="25.5" x14ac:dyDescent="0.25">
      <c r="A131" s="443" t="s">
        <v>63</v>
      </c>
      <c r="B131" s="61" t="s">
        <v>136</v>
      </c>
      <c r="C131" s="61" t="s">
        <v>141</v>
      </c>
      <c r="D131" s="445" t="s">
        <v>323</v>
      </c>
      <c r="E131" s="445" t="s">
        <v>214</v>
      </c>
      <c r="F131" s="444">
        <f>F132</f>
        <v>0</v>
      </c>
      <c r="G131" s="109">
        <f t="shared" si="30"/>
        <v>0</v>
      </c>
      <c r="H131" s="109">
        <f t="shared" si="30"/>
        <v>0</v>
      </c>
    </row>
    <row r="132" spans="1:8" s="342" customFormat="1" ht="63.75" x14ac:dyDescent="0.25">
      <c r="A132" s="443" t="s">
        <v>322</v>
      </c>
      <c r="B132" s="61" t="s">
        <v>136</v>
      </c>
      <c r="C132" s="61" t="s">
        <v>141</v>
      </c>
      <c r="D132" s="445" t="s">
        <v>323</v>
      </c>
      <c r="E132" s="445" t="s">
        <v>224</v>
      </c>
      <c r="F132" s="444">
        <v>0</v>
      </c>
      <c r="G132" s="104">
        <v>0</v>
      </c>
      <c r="H132" s="104">
        <v>0</v>
      </c>
    </row>
    <row r="133" spans="1:8" ht="21.75" customHeight="1" x14ac:dyDescent="0.25">
      <c r="A133" s="479" t="s">
        <v>296</v>
      </c>
      <c r="B133" s="480" t="s">
        <v>136</v>
      </c>
      <c r="C133" s="480" t="s">
        <v>141</v>
      </c>
      <c r="D133" s="480" t="s">
        <v>297</v>
      </c>
      <c r="E133" s="480" t="s">
        <v>48</v>
      </c>
      <c r="F133" s="482">
        <f>F135</f>
        <v>5</v>
      </c>
      <c r="G133" s="482">
        <f t="shared" ref="G133:H133" si="31">G135</f>
        <v>5</v>
      </c>
      <c r="H133" s="482">
        <f t="shared" si="31"/>
        <v>5</v>
      </c>
    </row>
    <row r="134" spans="1:8" ht="30" customHeight="1" x14ac:dyDescent="0.25">
      <c r="A134" s="479"/>
      <c r="B134" s="481"/>
      <c r="C134" s="481"/>
      <c r="D134" s="481"/>
      <c r="E134" s="481"/>
      <c r="F134" s="483"/>
      <c r="G134" s="483"/>
      <c r="H134" s="483"/>
    </row>
    <row r="135" spans="1:8" s="342" customFormat="1" ht="30" customHeight="1" x14ac:dyDescent="0.25">
      <c r="A135" s="348" t="s">
        <v>298</v>
      </c>
      <c r="B135" s="350" t="s">
        <v>136</v>
      </c>
      <c r="C135" s="350" t="s">
        <v>141</v>
      </c>
      <c r="D135" s="350" t="s">
        <v>295</v>
      </c>
      <c r="E135" s="350" t="s">
        <v>48</v>
      </c>
      <c r="F135" s="351">
        <f>F136</f>
        <v>5</v>
      </c>
      <c r="G135" s="351">
        <f t="shared" ref="G135:H135" si="32">G136</f>
        <v>5</v>
      </c>
      <c r="H135" s="351">
        <f t="shared" si="32"/>
        <v>5</v>
      </c>
    </row>
    <row r="136" spans="1:8" ht="15.75" customHeight="1" x14ac:dyDescent="0.25">
      <c r="A136" s="493" t="s">
        <v>100</v>
      </c>
      <c r="B136" s="290" t="s">
        <v>136</v>
      </c>
      <c r="C136" s="290" t="s">
        <v>141</v>
      </c>
      <c r="D136" s="494" t="s">
        <v>295</v>
      </c>
      <c r="E136" s="494">
        <v>200</v>
      </c>
      <c r="F136" s="491">
        <f>F138</f>
        <v>5</v>
      </c>
      <c r="G136" s="491">
        <f t="shared" ref="G136:H136" si="33">G138</f>
        <v>5</v>
      </c>
      <c r="H136" s="491">
        <f t="shared" si="33"/>
        <v>5</v>
      </c>
    </row>
    <row r="137" spans="1:8" ht="12.75" customHeight="1" x14ac:dyDescent="0.25">
      <c r="A137" s="493"/>
      <c r="B137" s="291"/>
      <c r="C137" s="291"/>
      <c r="D137" s="495"/>
      <c r="E137" s="495"/>
      <c r="F137" s="492"/>
      <c r="G137" s="492"/>
      <c r="H137" s="492"/>
    </row>
    <row r="138" spans="1:8" ht="15.75" customHeight="1" x14ac:dyDescent="0.25">
      <c r="A138" s="493" t="s">
        <v>106</v>
      </c>
      <c r="B138" s="290" t="s">
        <v>136</v>
      </c>
      <c r="C138" s="290" t="s">
        <v>141</v>
      </c>
      <c r="D138" s="494" t="s">
        <v>295</v>
      </c>
      <c r="E138" s="494">
        <v>240</v>
      </c>
      <c r="F138" s="491">
        <f>F140</f>
        <v>5</v>
      </c>
      <c r="G138" s="491">
        <f t="shared" ref="G138:H138" si="34">G140</f>
        <v>5</v>
      </c>
      <c r="H138" s="491">
        <f t="shared" si="34"/>
        <v>5</v>
      </c>
    </row>
    <row r="139" spans="1:8" ht="12.75" customHeight="1" x14ac:dyDescent="0.25">
      <c r="A139" s="493"/>
      <c r="B139" s="291"/>
      <c r="C139" s="291"/>
      <c r="D139" s="495"/>
      <c r="E139" s="495"/>
      <c r="F139" s="492"/>
      <c r="G139" s="492"/>
      <c r="H139" s="492"/>
    </row>
    <row r="140" spans="1:8" ht="15.75" x14ac:dyDescent="0.25">
      <c r="A140" s="288" t="s">
        <v>260</v>
      </c>
      <c r="B140" s="61" t="s">
        <v>136</v>
      </c>
      <c r="C140" s="61" t="s">
        <v>141</v>
      </c>
      <c r="D140" s="239" t="s">
        <v>295</v>
      </c>
      <c r="E140" s="239" t="s">
        <v>224</v>
      </c>
      <c r="F140" s="271">
        <v>5</v>
      </c>
      <c r="G140" s="271">
        <v>5</v>
      </c>
      <c r="H140" s="271">
        <v>5</v>
      </c>
    </row>
    <row r="141" spans="1:8" ht="18.75" x14ac:dyDescent="0.25">
      <c r="A141" s="63" t="s">
        <v>107</v>
      </c>
      <c r="B141" s="231" t="s">
        <v>143</v>
      </c>
      <c r="C141" s="231" t="s">
        <v>134</v>
      </c>
      <c r="D141" s="355" t="s">
        <v>47</v>
      </c>
      <c r="E141" s="64" t="s">
        <v>48</v>
      </c>
      <c r="F141" s="246">
        <f>F142+F154</f>
        <v>1279.79819</v>
      </c>
      <c r="G141" s="246">
        <f>G142+G154</f>
        <v>1074.71289</v>
      </c>
      <c r="H141" s="246">
        <f>H142+H154</f>
        <v>979.79008999999996</v>
      </c>
    </row>
    <row r="142" spans="1:8" ht="15.75" x14ac:dyDescent="0.25">
      <c r="A142" s="318" t="s">
        <v>241</v>
      </c>
      <c r="B142" s="66" t="s">
        <v>143</v>
      </c>
      <c r="C142" s="66" t="s">
        <v>133</v>
      </c>
      <c r="D142" s="238" t="s">
        <v>47</v>
      </c>
      <c r="E142" s="239" t="s">
        <v>48</v>
      </c>
      <c r="F142" s="176">
        <f>F144</f>
        <v>0</v>
      </c>
      <c r="G142" s="177">
        <f>G144</f>
        <v>0</v>
      </c>
      <c r="H142" s="178">
        <f>H144</f>
        <v>0</v>
      </c>
    </row>
    <row r="143" spans="1:8" ht="15.75" x14ac:dyDescent="0.25">
      <c r="A143" s="288" t="s">
        <v>108</v>
      </c>
      <c r="B143" s="61" t="s">
        <v>143</v>
      </c>
      <c r="C143" s="61" t="s">
        <v>133</v>
      </c>
      <c r="D143" s="238" t="s">
        <v>242</v>
      </c>
      <c r="E143" s="239" t="s">
        <v>48</v>
      </c>
      <c r="F143" s="240">
        <f t="shared" ref="F143:H144" si="35">F144+F147</f>
        <v>0</v>
      </c>
      <c r="G143" s="241">
        <f t="shared" si="35"/>
        <v>0</v>
      </c>
      <c r="H143" s="242">
        <f t="shared" si="35"/>
        <v>0</v>
      </c>
    </row>
    <row r="144" spans="1:8" ht="15.75" x14ac:dyDescent="0.25">
      <c r="A144" s="288" t="s">
        <v>109</v>
      </c>
      <c r="B144" s="61" t="s">
        <v>143</v>
      </c>
      <c r="C144" s="61" t="s">
        <v>133</v>
      </c>
      <c r="D144" s="238">
        <v>8520000000</v>
      </c>
      <c r="E144" s="239" t="s">
        <v>48</v>
      </c>
      <c r="F144" s="240">
        <f t="shared" si="35"/>
        <v>0</v>
      </c>
      <c r="G144" s="241">
        <f t="shared" si="35"/>
        <v>0</v>
      </c>
      <c r="H144" s="242">
        <f t="shared" si="35"/>
        <v>0</v>
      </c>
    </row>
    <row r="145" spans="1:8" ht="25.5" x14ac:dyDescent="0.25">
      <c r="A145" s="288" t="s">
        <v>100</v>
      </c>
      <c r="B145" s="61" t="s">
        <v>143</v>
      </c>
      <c r="C145" s="61" t="s">
        <v>133</v>
      </c>
      <c r="D145" s="238">
        <v>8520000025</v>
      </c>
      <c r="E145" s="239">
        <v>200</v>
      </c>
      <c r="F145" s="240">
        <f t="shared" ref="F145:H146" si="36">F146</f>
        <v>0</v>
      </c>
      <c r="G145" s="241">
        <f t="shared" si="36"/>
        <v>0</v>
      </c>
      <c r="H145" s="242">
        <f t="shared" si="36"/>
        <v>0</v>
      </c>
    </row>
    <row r="146" spans="1:8" ht="25.5" x14ac:dyDescent="0.25">
      <c r="A146" s="288" t="s">
        <v>110</v>
      </c>
      <c r="B146" s="61" t="s">
        <v>143</v>
      </c>
      <c r="C146" s="61" t="s">
        <v>133</v>
      </c>
      <c r="D146" s="238">
        <v>8520000025</v>
      </c>
      <c r="E146" s="239">
        <v>240</v>
      </c>
      <c r="F146" s="240">
        <f t="shared" si="36"/>
        <v>0</v>
      </c>
      <c r="G146" s="241">
        <f t="shared" si="36"/>
        <v>0</v>
      </c>
      <c r="H146" s="242">
        <f t="shared" si="36"/>
        <v>0</v>
      </c>
    </row>
    <row r="147" spans="1:8" ht="15.75" x14ac:dyDescent="0.25">
      <c r="A147" s="288" t="s">
        <v>111</v>
      </c>
      <c r="B147" s="61" t="s">
        <v>143</v>
      </c>
      <c r="C147" s="61" t="s">
        <v>133</v>
      </c>
      <c r="D147" s="238">
        <v>8520000025</v>
      </c>
      <c r="E147" s="239">
        <v>243</v>
      </c>
      <c r="F147" s="240">
        <v>0</v>
      </c>
      <c r="G147" s="241">
        <f>50-50</f>
        <v>0</v>
      </c>
      <c r="H147" s="242">
        <f>50-50</f>
        <v>0</v>
      </c>
    </row>
    <row r="148" spans="1:8" ht="25.5" x14ac:dyDescent="0.25">
      <c r="A148" s="288" t="s">
        <v>63</v>
      </c>
      <c r="B148" s="61" t="s">
        <v>143</v>
      </c>
      <c r="C148" s="61" t="s">
        <v>133</v>
      </c>
      <c r="D148" s="238">
        <v>8520000026</v>
      </c>
      <c r="E148" s="239">
        <v>240</v>
      </c>
      <c r="F148" s="240">
        <f>F149</f>
        <v>0</v>
      </c>
      <c r="G148" s="241">
        <f>G149</f>
        <v>0</v>
      </c>
      <c r="H148" s="242">
        <f>H149</f>
        <v>0</v>
      </c>
    </row>
    <row r="149" spans="1:8" ht="15.75" x14ac:dyDescent="0.25">
      <c r="A149" s="288" t="s">
        <v>259</v>
      </c>
      <c r="B149" s="61" t="s">
        <v>143</v>
      </c>
      <c r="C149" s="61" t="s">
        <v>133</v>
      </c>
      <c r="D149" s="238">
        <v>8520000026</v>
      </c>
      <c r="E149" s="239">
        <v>244</v>
      </c>
      <c r="F149" s="240">
        <v>0</v>
      </c>
      <c r="G149" s="241">
        <v>0</v>
      </c>
      <c r="H149" s="242">
        <v>0</v>
      </c>
    </row>
    <row r="150" spans="1:8" ht="52.5" x14ac:dyDescent="0.25">
      <c r="A150" s="331" t="s">
        <v>287</v>
      </c>
      <c r="B150" s="61" t="s">
        <v>143</v>
      </c>
      <c r="C150" s="61" t="s">
        <v>133</v>
      </c>
      <c r="D150" s="336" t="s">
        <v>283</v>
      </c>
      <c r="E150" s="336" t="s">
        <v>48</v>
      </c>
      <c r="F150" s="337">
        <f>F151</f>
        <v>0</v>
      </c>
      <c r="G150" s="241">
        <v>0</v>
      </c>
      <c r="H150" s="242">
        <v>0</v>
      </c>
    </row>
    <row r="151" spans="1:8" ht="25.5" x14ac:dyDescent="0.25">
      <c r="A151" s="332" t="s">
        <v>100</v>
      </c>
      <c r="B151" s="61" t="s">
        <v>143</v>
      </c>
      <c r="C151" s="61" t="s">
        <v>133</v>
      </c>
      <c r="D151" s="334" t="s">
        <v>283</v>
      </c>
      <c r="E151" s="334" t="s">
        <v>223</v>
      </c>
      <c r="F151" s="335">
        <f>F152</f>
        <v>0</v>
      </c>
      <c r="G151" s="241">
        <v>0</v>
      </c>
      <c r="H151" s="242">
        <v>0</v>
      </c>
    </row>
    <row r="152" spans="1:8" ht="25.5" x14ac:dyDescent="0.25">
      <c r="A152" s="332" t="s">
        <v>110</v>
      </c>
      <c r="B152" s="61" t="s">
        <v>143</v>
      </c>
      <c r="C152" s="61" t="s">
        <v>133</v>
      </c>
      <c r="D152" s="334" t="s">
        <v>283</v>
      </c>
      <c r="E152" s="334" t="s">
        <v>214</v>
      </c>
      <c r="F152" s="335">
        <f>F153</f>
        <v>0</v>
      </c>
      <c r="G152" s="241">
        <v>0</v>
      </c>
      <c r="H152" s="242">
        <v>0</v>
      </c>
    </row>
    <row r="153" spans="1:8" ht="15.75" x14ac:dyDescent="0.25">
      <c r="A153" s="332" t="s">
        <v>260</v>
      </c>
      <c r="B153" s="61" t="s">
        <v>143</v>
      </c>
      <c r="C153" s="61" t="s">
        <v>133</v>
      </c>
      <c r="D153" s="334" t="s">
        <v>283</v>
      </c>
      <c r="E153" s="334" t="s">
        <v>224</v>
      </c>
      <c r="F153" s="335">
        <v>0</v>
      </c>
      <c r="G153" s="241">
        <v>0</v>
      </c>
      <c r="H153" s="242">
        <v>0</v>
      </c>
    </row>
    <row r="154" spans="1:8" ht="15.75" x14ac:dyDescent="0.25">
      <c r="A154" s="363" t="s">
        <v>112</v>
      </c>
      <c r="B154" s="65" t="s">
        <v>143</v>
      </c>
      <c r="C154" s="65" t="s">
        <v>140</v>
      </c>
      <c r="D154" s="65" t="s">
        <v>47</v>
      </c>
      <c r="E154" s="65" t="s">
        <v>48</v>
      </c>
      <c r="F154" s="236">
        <f>F155</f>
        <v>1279.79819</v>
      </c>
      <c r="G154" s="236">
        <f>G155</f>
        <v>1074.71289</v>
      </c>
      <c r="H154" s="237">
        <f>H155</f>
        <v>979.79008999999996</v>
      </c>
    </row>
    <row r="155" spans="1:8" ht="15.75" x14ac:dyDescent="0.25">
      <c r="A155" s="288" t="s">
        <v>112</v>
      </c>
      <c r="B155" s="61" t="s">
        <v>143</v>
      </c>
      <c r="C155" s="61" t="s">
        <v>140</v>
      </c>
      <c r="D155" s="238">
        <v>8700000000</v>
      </c>
      <c r="E155" s="239" t="s">
        <v>48</v>
      </c>
      <c r="F155" s="241">
        <f>F157+F162+F166</f>
        <v>1279.79819</v>
      </c>
      <c r="G155" s="241">
        <f>G157+G162+G166</f>
        <v>1074.71289</v>
      </c>
      <c r="H155" s="242">
        <f>H157+H162+H166</f>
        <v>979.79008999999996</v>
      </c>
    </row>
    <row r="156" spans="1:8" ht="15.75" x14ac:dyDescent="0.25">
      <c r="A156" s="161" t="s">
        <v>113</v>
      </c>
      <c r="B156" s="228" t="s">
        <v>143</v>
      </c>
      <c r="C156" s="228" t="s">
        <v>140</v>
      </c>
      <c r="D156" s="228">
        <v>8710000000</v>
      </c>
      <c r="E156" s="228" t="s">
        <v>48</v>
      </c>
      <c r="F156" s="234">
        <f t="shared" ref="F156:H159" si="37">F157</f>
        <v>585</v>
      </c>
      <c r="G156" s="234">
        <f t="shared" si="37"/>
        <v>585</v>
      </c>
      <c r="H156" s="235">
        <f t="shared" si="37"/>
        <v>585</v>
      </c>
    </row>
    <row r="157" spans="1:8" ht="25.5" x14ac:dyDescent="0.25">
      <c r="A157" s="288" t="s">
        <v>114</v>
      </c>
      <c r="B157" s="61" t="s">
        <v>143</v>
      </c>
      <c r="C157" s="61" t="s">
        <v>140</v>
      </c>
      <c r="D157" s="239">
        <v>8710000036</v>
      </c>
      <c r="E157" s="239" t="s">
        <v>48</v>
      </c>
      <c r="F157" s="241">
        <f t="shared" si="37"/>
        <v>585</v>
      </c>
      <c r="G157" s="241">
        <f t="shared" si="37"/>
        <v>585</v>
      </c>
      <c r="H157" s="242">
        <f t="shared" si="37"/>
        <v>585</v>
      </c>
    </row>
    <row r="158" spans="1:8" ht="25.5" x14ac:dyDescent="0.25">
      <c r="A158" s="288" t="s">
        <v>100</v>
      </c>
      <c r="B158" s="61" t="s">
        <v>143</v>
      </c>
      <c r="C158" s="61" t="s">
        <v>140</v>
      </c>
      <c r="D158" s="239" t="s">
        <v>175</v>
      </c>
      <c r="E158" s="239">
        <v>200</v>
      </c>
      <c r="F158" s="241">
        <f t="shared" si="37"/>
        <v>585</v>
      </c>
      <c r="G158" s="241">
        <f t="shared" si="37"/>
        <v>585</v>
      </c>
      <c r="H158" s="242">
        <f t="shared" si="37"/>
        <v>585</v>
      </c>
    </row>
    <row r="159" spans="1:8" ht="25.5" x14ac:dyDescent="0.25">
      <c r="A159" s="288" t="s">
        <v>110</v>
      </c>
      <c r="B159" s="61" t="s">
        <v>143</v>
      </c>
      <c r="C159" s="61" t="s">
        <v>140</v>
      </c>
      <c r="D159" s="239">
        <v>8710000036</v>
      </c>
      <c r="E159" s="239">
        <v>240</v>
      </c>
      <c r="F159" s="241">
        <f t="shared" si="37"/>
        <v>585</v>
      </c>
      <c r="G159" s="241">
        <f t="shared" si="37"/>
        <v>585</v>
      </c>
      <c r="H159" s="242">
        <f t="shared" si="37"/>
        <v>585</v>
      </c>
    </row>
    <row r="160" spans="1:8" ht="15.75" x14ac:dyDescent="0.25">
      <c r="A160" s="288" t="s">
        <v>258</v>
      </c>
      <c r="B160" s="61" t="s">
        <v>143</v>
      </c>
      <c r="C160" s="61" t="s">
        <v>140</v>
      </c>
      <c r="D160" s="238">
        <v>8710000036</v>
      </c>
      <c r="E160" s="239">
        <v>244</v>
      </c>
      <c r="F160" s="241">
        <v>585</v>
      </c>
      <c r="G160" s="241">
        <v>585</v>
      </c>
      <c r="H160" s="242">
        <v>585</v>
      </c>
    </row>
    <row r="161" spans="1:8" ht="15.75" x14ac:dyDescent="0.25">
      <c r="A161" s="161" t="s">
        <v>116</v>
      </c>
      <c r="B161" s="228" t="s">
        <v>143</v>
      </c>
      <c r="C161" s="228" t="s">
        <v>140</v>
      </c>
      <c r="D161" s="232">
        <v>8730000000</v>
      </c>
      <c r="E161" s="228" t="s">
        <v>48</v>
      </c>
      <c r="F161" s="233">
        <f t="shared" ref="F161:H164" si="38">F162</f>
        <v>160</v>
      </c>
      <c r="G161" s="234">
        <f t="shared" si="38"/>
        <v>40</v>
      </c>
      <c r="H161" s="235">
        <f t="shared" si="38"/>
        <v>10</v>
      </c>
    </row>
    <row r="162" spans="1:8" ht="15.75" x14ac:dyDescent="0.25">
      <c r="A162" s="288" t="s">
        <v>117</v>
      </c>
      <c r="B162" s="61" t="s">
        <v>143</v>
      </c>
      <c r="C162" s="61" t="s">
        <v>140</v>
      </c>
      <c r="D162" s="238">
        <v>8730000038</v>
      </c>
      <c r="E162" s="239" t="s">
        <v>48</v>
      </c>
      <c r="F162" s="240">
        <f t="shared" si="38"/>
        <v>160</v>
      </c>
      <c r="G162" s="241">
        <f t="shared" si="38"/>
        <v>40</v>
      </c>
      <c r="H162" s="242">
        <f t="shared" si="38"/>
        <v>10</v>
      </c>
    </row>
    <row r="163" spans="1:8" ht="25.5" x14ac:dyDescent="0.25">
      <c r="A163" s="288" t="s">
        <v>100</v>
      </c>
      <c r="B163" s="61" t="s">
        <v>143</v>
      </c>
      <c r="C163" s="61" t="s">
        <v>140</v>
      </c>
      <c r="D163" s="238">
        <v>8730000038</v>
      </c>
      <c r="E163" s="239">
        <v>200</v>
      </c>
      <c r="F163" s="240">
        <f t="shared" si="38"/>
        <v>160</v>
      </c>
      <c r="G163" s="241">
        <f t="shared" si="38"/>
        <v>40</v>
      </c>
      <c r="H163" s="242">
        <f t="shared" si="38"/>
        <v>10</v>
      </c>
    </row>
    <row r="164" spans="1:8" ht="25.5" x14ac:dyDescent="0.25">
      <c r="A164" s="288" t="s">
        <v>110</v>
      </c>
      <c r="B164" s="61" t="s">
        <v>143</v>
      </c>
      <c r="C164" s="61" t="s">
        <v>140</v>
      </c>
      <c r="D164" s="238">
        <v>8730000038</v>
      </c>
      <c r="E164" s="239">
        <v>240</v>
      </c>
      <c r="F164" s="240">
        <f t="shared" si="38"/>
        <v>160</v>
      </c>
      <c r="G164" s="241">
        <f t="shared" si="38"/>
        <v>40</v>
      </c>
      <c r="H164" s="242">
        <f t="shared" si="38"/>
        <v>10</v>
      </c>
    </row>
    <row r="165" spans="1:8" ht="15.75" x14ac:dyDescent="0.25">
      <c r="A165" s="288" t="s">
        <v>258</v>
      </c>
      <c r="B165" s="61" t="s">
        <v>143</v>
      </c>
      <c r="C165" s="61" t="s">
        <v>140</v>
      </c>
      <c r="D165" s="238">
        <v>8730000038</v>
      </c>
      <c r="E165" s="239">
        <v>244</v>
      </c>
      <c r="F165" s="240">
        <v>160</v>
      </c>
      <c r="G165" s="241">
        <f>10+30</f>
        <v>40</v>
      </c>
      <c r="H165" s="242">
        <v>10</v>
      </c>
    </row>
    <row r="166" spans="1:8" ht="27" x14ac:dyDescent="0.25">
      <c r="A166" s="161" t="s">
        <v>119</v>
      </c>
      <c r="B166" s="228" t="s">
        <v>143</v>
      </c>
      <c r="C166" s="228" t="s">
        <v>140</v>
      </c>
      <c r="D166" s="232">
        <v>8740000000</v>
      </c>
      <c r="E166" s="228" t="s">
        <v>48</v>
      </c>
      <c r="F166" s="233">
        <f>F167+F172</f>
        <v>534.79818999999998</v>
      </c>
      <c r="G166" s="234">
        <f>G167+G172</f>
        <v>449.71289000000002</v>
      </c>
      <c r="H166" s="235">
        <f>H167+H172</f>
        <v>384.79009000000002</v>
      </c>
    </row>
    <row r="167" spans="1:8" ht="15.75" x14ac:dyDescent="0.25">
      <c r="A167" s="288" t="s">
        <v>120</v>
      </c>
      <c r="B167" s="61" t="s">
        <v>143</v>
      </c>
      <c r="C167" s="61" t="s">
        <v>140</v>
      </c>
      <c r="D167" s="238">
        <v>8740000039</v>
      </c>
      <c r="E167" s="239" t="s">
        <v>48</v>
      </c>
      <c r="F167" s="240">
        <f t="shared" ref="F167:H168" si="39">F168</f>
        <v>399.79818999999998</v>
      </c>
      <c r="G167" s="241">
        <f t="shared" si="39"/>
        <v>314.71289000000002</v>
      </c>
      <c r="H167" s="242">
        <f t="shared" si="39"/>
        <v>249.79009000000002</v>
      </c>
    </row>
    <row r="168" spans="1:8" ht="25.5" x14ac:dyDescent="0.25">
      <c r="A168" s="288" t="s">
        <v>100</v>
      </c>
      <c r="B168" s="61" t="s">
        <v>143</v>
      </c>
      <c r="C168" s="61" t="s">
        <v>140</v>
      </c>
      <c r="D168" s="238">
        <v>8740000039</v>
      </c>
      <c r="E168" s="239">
        <v>200</v>
      </c>
      <c r="F168" s="240">
        <f t="shared" si="39"/>
        <v>399.79818999999998</v>
      </c>
      <c r="G168" s="241">
        <f t="shared" si="39"/>
        <v>314.71289000000002</v>
      </c>
      <c r="H168" s="242">
        <f t="shared" si="39"/>
        <v>249.79009000000002</v>
      </c>
    </row>
    <row r="169" spans="1:8" ht="25.5" x14ac:dyDescent="0.25">
      <c r="A169" s="288" t="s">
        <v>110</v>
      </c>
      <c r="B169" s="61" t="s">
        <v>143</v>
      </c>
      <c r="C169" s="61" t="s">
        <v>140</v>
      </c>
      <c r="D169" s="238">
        <v>8740000039</v>
      </c>
      <c r="E169" s="239">
        <v>240</v>
      </c>
      <c r="F169" s="240">
        <f>F170+F171</f>
        <v>399.79818999999998</v>
      </c>
      <c r="G169" s="241">
        <f>G170+G171</f>
        <v>314.71289000000002</v>
      </c>
      <c r="H169" s="242">
        <f>H170+H171</f>
        <v>249.79009000000002</v>
      </c>
    </row>
    <row r="170" spans="1:8" ht="15.75" x14ac:dyDescent="0.25">
      <c r="A170" s="288" t="s">
        <v>337</v>
      </c>
      <c r="B170" s="61" t="s">
        <v>143</v>
      </c>
      <c r="C170" s="61" t="s">
        <v>140</v>
      </c>
      <c r="D170" s="238">
        <v>8740000039</v>
      </c>
      <c r="E170" s="239">
        <v>244</v>
      </c>
      <c r="F170" s="241">
        <f>150+20</f>
        <v>170</v>
      </c>
      <c r="G170" s="241">
        <f>120+13.66274-0.41855+9.4687+2</f>
        <v>144.71288999999999</v>
      </c>
      <c r="H170" s="242">
        <f>40+54.9223</f>
        <v>94.922300000000007</v>
      </c>
    </row>
    <row r="171" spans="1:8" s="342" customFormat="1" ht="15.75" x14ac:dyDescent="0.25">
      <c r="A171" s="446" t="s">
        <v>338</v>
      </c>
      <c r="B171" s="61" t="s">
        <v>143</v>
      </c>
      <c r="C171" s="61" t="s">
        <v>140</v>
      </c>
      <c r="D171" s="238">
        <v>8740000039</v>
      </c>
      <c r="E171" s="239">
        <v>244</v>
      </c>
      <c r="F171" s="241">
        <f>200+29.79819</f>
        <v>229.79819000000001</v>
      </c>
      <c r="G171" s="241">
        <f>150+20</f>
        <v>170</v>
      </c>
      <c r="H171" s="242">
        <f>40+14.86779+100</f>
        <v>154.86779000000001</v>
      </c>
    </row>
    <row r="172" spans="1:8" ht="15.75" x14ac:dyDescent="0.25">
      <c r="A172" s="288" t="s">
        <v>121</v>
      </c>
      <c r="B172" s="61" t="s">
        <v>143</v>
      </c>
      <c r="C172" s="61" t="s">
        <v>140</v>
      </c>
      <c r="D172" s="238" t="s">
        <v>225</v>
      </c>
      <c r="E172" s="239" t="s">
        <v>48</v>
      </c>
      <c r="F172" s="240">
        <f t="shared" ref="F172:H174" si="40">F173</f>
        <v>135</v>
      </c>
      <c r="G172" s="241">
        <f t="shared" si="40"/>
        <v>135</v>
      </c>
      <c r="H172" s="242">
        <f t="shared" si="40"/>
        <v>135</v>
      </c>
    </row>
    <row r="173" spans="1:8" ht="25.5" x14ac:dyDescent="0.25">
      <c r="A173" s="288" t="s">
        <v>100</v>
      </c>
      <c r="B173" s="61" t="s">
        <v>143</v>
      </c>
      <c r="C173" s="61" t="s">
        <v>140</v>
      </c>
      <c r="D173" s="238">
        <v>8740000040</v>
      </c>
      <c r="E173" s="239">
        <v>200</v>
      </c>
      <c r="F173" s="240">
        <f>F174</f>
        <v>135</v>
      </c>
      <c r="G173" s="241">
        <f>G174</f>
        <v>135</v>
      </c>
      <c r="H173" s="242">
        <f>H174</f>
        <v>135</v>
      </c>
    </row>
    <row r="174" spans="1:8" ht="25.5" x14ac:dyDescent="0.25">
      <c r="A174" s="288" t="s">
        <v>110</v>
      </c>
      <c r="B174" s="61" t="s">
        <v>143</v>
      </c>
      <c r="C174" s="61" t="s">
        <v>140</v>
      </c>
      <c r="D174" s="238">
        <v>8740000040</v>
      </c>
      <c r="E174" s="239">
        <v>240</v>
      </c>
      <c r="F174" s="240">
        <f t="shared" si="40"/>
        <v>135</v>
      </c>
      <c r="G174" s="241">
        <f t="shared" si="40"/>
        <v>135</v>
      </c>
      <c r="H174" s="242">
        <f t="shared" si="40"/>
        <v>135</v>
      </c>
    </row>
    <row r="175" spans="1:8" ht="15.75" x14ac:dyDescent="0.25">
      <c r="A175" s="288" t="s">
        <v>259</v>
      </c>
      <c r="B175" s="61" t="s">
        <v>143</v>
      </c>
      <c r="C175" s="61" t="s">
        <v>140</v>
      </c>
      <c r="D175" s="238">
        <v>8740000040</v>
      </c>
      <c r="E175" s="239">
        <v>244</v>
      </c>
      <c r="F175" s="240">
        <f>150-15</f>
        <v>135</v>
      </c>
      <c r="G175" s="241">
        <f>100-15+50</f>
        <v>135</v>
      </c>
      <c r="H175" s="242">
        <f>50-15+100</f>
        <v>135</v>
      </c>
    </row>
    <row r="176" spans="1:8" ht="54" x14ac:dyDescent="0.25">
      <c r="A176" s="331" t="s">
        <v>288</v>
      </c>
      <c r="B176" s="61" t="s">
        <v>143</v>
      </c>
      <c r="C176" s="61" t="s">
        <v>140</v>
      </c>
      <c r="D176" s="238" t="s">
        <v>284</v>
      </c>
      <c r="E176" s="239" t="s">
        <v>48</v>
      </c>
      <c r="F176" s="240">
        <f>F177</f>
        <v>0</v>
      </c>
      <c r="G176" s="241">
        <v>0</v>
      </c>
      <c r="H176" s="241">
        <v>0</v>
      </c>
    </row>
    <row r="177" spans="1:8" ht="25.5" x14ac:dyDescent="0.25">
      <c r="A177" s="332" t="s">
        <v>100</v>
      </c>
      <c r="B177" s="61" t="s">
        <v>143</v>
      </c>
      <c r="C177" s="61" t="s">
        <v>140</v>
      </c>
      <c r="D177" s="238" t="s">
        <v>284</v>
      </c>
      <c r="E177" s="239">
        <v>200</v>
      </c>
      <c r="F177" s="240">
        <f>F178</f>
        <v>0</v>
      </c>
      <c r="G177" s="241">
        <v>0</v>
      </c>
      <c r="H177" s="241">
        <v>0</v>
      </c>
    </row>
    <row r="178" spans="1:8" ht="25.5" x14ac:dyDescent="0.25">
      <c r="A178" s="332" t="s">
        <v>110</v>
      </c>
      <c r="B178" s="61" t="s">
        <v>143</v>
      </c>
      <c r="C178" s="61" t="s">
        <v>140</v>
      </c>
      <c r="D178" s="238" t="s">
        <v>284</v>
      </c>
      <c r="E178" s="239">
        <v>240</v>
      </c>
      <c r="F178" s="240">
        <f>F179</f>
        <v>0</v>
      </c>
      <c r="G178" s="241">
        <v>0</v>
      </c>
      <c r="H178" s="241">
        <v>0</v>
      </c>
    </row>
    <row r="179" spans="1:8" ht="15.75" x14ac:dyDescent="0.25">
      <c r="A179" s="332" t="s">
        <v>260</v>
      </c>
      <c r="B179" s="61" t="s">
        <v>143</v>
      </c>
      <c r="C179" s="61" t="s">
        <v>140</v>
      </c>
      <c r="D179" s="238" t="s">
        <v>284</v>
      </c>
      <c r="E179" s="239">
        <v>244</v>
      </c>
      <c r="F179" s="240">
        <v>0</v>
      </c>
      <c r="G179" s="241">
        <v>0</v>
      </c>
      <c r="H179" s="241">
        <v>0</v>
      </c>
    </row>
    <row r="180" spans="1:8" ht="15.75" x14ac:dyDescent="0.25">
      <c r="A180" s="356" t="s">
        <v>254</v>
      </c>
      <c r="B180" s="357" t="s">
        <v>253</v>
      </c>
      <c r="C180" s="357" t="s">
        <v>134</v>
      </c>
      <c r="D180" s="355" t="s">
        <v>47</v>
      </c>
      <c r="E180" s="64" t="s">
        <v>48</v>
      </c>
      <c r="F180" s="246">
        <f>F181</f>
        <v>3</v>
      </c>
      <c r="G180" s="246">
        <f t="shared" ref="G180:H190" si="41">G181</f>
        <v>3</v>
      </c>
      <c r="H180" s="358">
        <f t="shared" si="41"/>
        <v>3</v>
      </c>
    </row>
    <row r="181" spans="1:8" ht="15.75" x14ac:dyDescent="0.25">
      <c r="A181" s="288" t="s">
        <v>255</v>
      </c>
      <c r="B181" s="61" t="s">
        <v>253</v>
      </c>
      <c r="C181" s="61" t="s">
        <v>143</v>
      </c>
      <c r="D181" s="238" t="s">
        <v>47</v>
      </c>
      <c r="E181" s="239" t="s">
        <v>48</v>
      </c>
      <c r="F181" s="240">
        <f>F182+F187</f>
        <v>3</v>
      </c>
      <c r="G181" s="240">
        <f t="shared" ref="G181:H181" si="42">G182+G187</f>
        <v>3</v>
      </c>
      <c r="H181" s="240">
        <f t="shared" si="42"/>
        <v>3</v>
      </c>
    </row>
    <row r="182" spans="1:8" ht="40.5" x14ac:dyDescent="0.25">
      <c r="A182" s="262" t="s">
        <v>275</v>
      </c>
      <c r="B182" s="61" t="s">
        <v>253</v>
      </c>
      <c r="C182" s="61" t="s">
        <v>143</v>
      </c>
      <c r="D182" s="238" t="s">
        <v>276</v>
      </c>
      <c r="E182" s="239" t="s">
        <v>48</v>
      </c>
      <c r="F182" s="240">
        <f>F183</f>
        <v>0</v>
      </c>
      <c r="G182" s="240">
        <f t="shared" ref="G182:H185" si="43">G183</f>
        <v>0</v>
      </c>
      <c r="H182" s="240">
        <f t="shared" si="43"/>
        <v>0</v>
      </c>
    </row>
    <row r="183" spans="1:8" ht="15.75" x14ac:dyDescent="0.25">
      <c r="A183" s="293" t="s">
        <v>277</v>
      </c>
      <c r="B183" s="61" t="s">
        <v>253</v>
      </c>
      <c r="C183" s="61" t="s">
        <v>143</v>
      </c>
      <c r="D183" s="238" t="s">
        <v>278</v>
      </c>
      <c r="E183" s="239" t="s">
        <v>48</v>
      </c>
      <c r="F183" s="240">
        <f>F184</f>
        <v>0</v>
      </c>
      <c r="G183" s="240">
        <f t="shared" si="43"/>
        <v>0</v>
      </c>
      <c r="H183" s="240">
        <f t="shared" si="43"/>
        <v>0</v>
      </c>
    </row>
    <row r="184" spans="1:8" ht="25.5" x14ac:dyDescent="0.25">
      <c r="A184" s="321" t="s">
        <v>100</v>
      </c>
      <c r="B184" s="61" t="s">
        <v>253</v>
      </c>
      <c r="C184" s="61" t="s">
        <v>143</v>
      </c>
      <c r="D184" s="238" t="s">
        <v>278</v>
      </c>
      <c r="E184" s="239" t="s">
        <v>223</v>
      </c>
      <c r="F184" s="240">
        <f>F185</f>
        <v>0</v>
      </c>
      <c r="G184" s="240">
        <f t="shared" si="43"/>
        <v>0</v>
      </c>
      <c r="H184" s="240">
        <f t="shared" si="43"/>
        <v>0</v>
      </c>
    </row>
    <row r="185" spans="1:8" ht="25.5" x14ac:dyDescent="0.25">
      <c r="A185" s="321" t="s">
        <v>110</v>
      </c>
      <c r="B185" s="61" t="s">
        <v>253</v>
      </c>
      <c r="C185" s="61" t="s">
        <v>143</v>
      </c>
      <c r="D185" s="238" t="s">
        <v>278</v>
      </c>
      <c r="E185" s="239" t="s">
        <v>214</v>
      </c>
      <c r="F185" s="240">
        <f>F186</f>
        <v>0</v>
      </c>
      <c r="G185" s="240">
        <f t="shared" si="43"/>
        <v>0</v>
      </c>
      <c r="H185" s="240">
        <f t="shared" si="43"/>
        <v>0</v>
      </c>
    </row>
    <row r="186" spans="1:8" ht="15.75" x14ac:dyDescent="0.25">
      <c r="A186" s="321" t="s">
        <v>258</v>
      </c>
      <c r="B186" s="61" t="s">
        <v>253</v>
      </c>
      <c r="C186" s="61" t="s">
        <v>143</v>
      </c>
      <c r="D186" s="238" t="s">
        <v>278</v>
      </c>
      <c r="E186" s="239" t="s">
        <v>224</v>
      </c>
      <c r="F186" s="240">
        <v>0</v>
      </c>
      <c r="G186" s="240">
        <v>0</v>
      </c>
      <c r="H186" s="240">
        <v>0</v>
      </c>
    </row>
    <row r="187" spans="1:8" ht="25.5" x14ac:dyDescent="0.25">
      <c r="A187" s="23" t="s">
        <v>84</v>
      </c>
      <c r="B187" s="61" t="s">
        <v>253</v>
      </c>
      <c r="C187" s="61" t="s">
        <v>143</v>
      </c>
      <c r="D187" s="238" t="s">
        <v>228</v>
      </c>
      <c r="E187" s="239" t="s">
        <v>48</v>
      </c>
      <c r="F187" s="240">
        <f t="shared" ref="F187:H188" si="44">F188</f>
        <v>3</v>
      </c>
      <c r="G187" s="240">
        <f t="shared" si="44"/>
        <v>3</v>
      </c>
      <c r="H187" s="271">
        <f t="shared" si="44"/>
        <v>3</v>
      </c>
    </row>
    <row r="188" spans="1:8" s="342" customFormat="1" ht="15.75" x14ac:dyDescent="0.25">
      <c r="A188" s="392" t="s">
        <v>313</v>
      </c>
      <c r="B188" s="61" t="s">
        <v>253</v>
      </c>
      <c r="C188" s="61" t="s">
        <v>143</v>
      </c>
      <c r="D188" s="238" t="s">
        <v>312</v>
      </c>
      <c r="E188" s="239" t="s">
        <v>48</v>
      </c>
      <c r="F188" s="240">
        <f t="shared" si="44"/>
        <v>3</v>
      </c>
      <c r="G188" s="240">
        <f t="shared" si="44"/>
        <v>3</v>
      </c>
      <c r="H188" s="271">
        <f t="shared" si="44"/>
        <v>3</v>
      </c>
    </row>
    <row r="189" spans="1:8" ht="25.5" x14ac:dyDescent="0.25">
      <c r="A189" s="288" t="s">
        <v>100</v>
      </c>
      <c r="B189" s="61" t="s">
        <v>253</v>
      </c>
      <c r="C189" s="61" t="s">
        <v>143</v>
      </c>
      <c r="D189" s="238" t="s">
        <v>312</v>
      </c>
      <c r="E189" s="239" t="s">
        <v>223</v>
      </c>
      <c r="F189" s="240">
        <f>F190</f>
        <v>3</v>
      </c>
      <c r="G189" s="240">
        <f t="shared" si="41"/>
        <v>3</v>
      </c>
      <c r="H189" s="271">
        <f t="shared" si="41"/>
        <v>3</v>
      </c>
    </row>
    <row r="190" spans="1:8" ht="25.5" x14ac:dyDescent="0.25">
      <c r="A190" s="288" t="s">
        <v>110</v>
      </c>
      <c r="B190" s="61" t="s">
        <v>253</v>
      </c>
      <c r="C190" s="61" t="s">
        <v>143</v>
      </c>
      <c r="D190" s="238" t="s">
        <v>312</v>
      </c>
      <c r="E190" s="239" t="s">
        <v>214</v>
      </c>
      <c r="F190" s="240">
        <f>F191</f>
        <v>3</v>
      </c>
      <c r="G190" s="240">
        <f t="shared" si="41"/>
        <v>3</v>
      </c>
      <c r="H190" s="271">
        <f t="shared" si="41"/>
        <v>3</v>
      </c>
    </row>
    <row r="191" spans="1:8" ht="15.75" x14ac:dyDescent="0.25">
      <c r="A191" s="288" t="s">
        <v>258</v>
      </c>
      <c r="B191" s="61" t="s">
        <v>253</v>
      </c>
      <c r="C191" s="61" t="s">
        <v>143</v>
      </c>
      <c r="D191" s="238" t="s">
        <v>312</v>
      </c>
      <c r="E191" s="239" t="s">
        <v>224</v>
      </c>
      <c r="F191" s="240">
        <v>3</v>
      </c>
      <c r="G191" s="240">
        <v>3</v>
      </c>
      <c r="H191" s="271">
        <v>3</v>
      </c>
    </row>
    <row r="192" spans="1:8" s="342" customFormat="1" ht="15.75" x14ac:dyDescent="0.25">
      <c r="A192" s="356" t="s">
        <v>289</v>
      </c>
      <c r="B192" s="357" t="s">
        <v>290</v>
      </c>
      <c r="C192" s="357" t="s">
        <v>134</v>
      </c>
      <c r="D192" s="355" t="s">
        <v>47</v>
      </c>
      <c r="E192" s="64" t="s">
        <v>48</v>
      </c>
      <c r="F192" s="246">
        <f>F193</f>
        <v>19.53</v>
      </c>
      <c r="G192" s="246">
        <f t="shared" ref="G192:H196" si="45">G193</f>
        <v>0</v>
      </c>
      <c r="H192" s="246">
        <f t="shared" si="45"/>
        <v>0</v>
      </c>
    </row>
    <row r="193" spans="1:8" s="342" customFormat="1" ht="15.75" x14ac:dyDescent="0.25">
      <c r="A193" s="345" t="s">
        <v>291</v>
      </c>
      <c r="B193" s="61" t="s">
        <v>290</v>
      </c>
      <c r="C193" s="61" t="s">
        <v>133</v>
      </c>
      <c r="D193" s="238" t="s">
        <v>47</v>
      </c>
      <c r="E193" s="239" t="s">
        <v>48</v>
      </c>
      <c r="F193" s="240">
        <f>F194</f>
        <v>19.53</v>
      </c>
      <c r="G193" s="240">
        <f t="shared" si="45"/>
        <v>0</v>
      </c>
      <c r="H193" s="240">
        <f t="shared" si="45"/>
        <v>0</v>
      </c>
    </row>
    <row r="194" spans="1:8" s="342" customFormat="1" ht="25.5" x14ac:dyDescent="0.25">
      <c r="A194" s="345" t="s">
        <v>292</v>
      </c>
      <c r="B194" s="61" t="s">
        <v>290</v>
      </c>
      <c r="C194" s="61" t="s">
        <v>133</v>
      </c>
      <c r="D194" s="238" t="s">
        <v>330</v>
      </c>
      <c r="E194" s="239" t="s">
        <v>48</v>
      </c>
      <c r="F194" s="240">
        <f>F195</f>
        <v>19.53</v>
      </c>
      <c r="G194" s="240">
        <f t="shared" si="45"/>
        <v>0</v>
      </c>
      <c r="H194" s="240">
        <f t="shared" si="45"/>
        <v>0</v>
      </c>
    </row>
    <row r="195" spans="1:8" s="342" customFormat="1" ht="25.5" x14ac:dyDescent="0.25">
      <c r="A195" s="345" t="s">
        <v>100</v>
      </c>
      <c r="B195" s="61" t="s">
        <v>290</v>
      </c>
      <c r="C195" s="61" t="s">
        <v>133</v>
      </c>
      <c r="D195" s="238" t="s">
        <v>330</v>
      </c>
      <c r="E195" s="239" t="s">
        <v>223</v>
      </c>
      <c r="F195" s="240">
        <f>F196</f>
        <v>19.53</v>
      </c>
      <c r="G195" s="240">
        <f t="shared" si="45"/>
        <v>0</v>
      </c>
      <c r="H195" s="240">
        <f t="shared" si="45"/>
        <v>0</v>
      </c>
    </row>
    <row r="196" spans="1:8" s="342" customFormat="1" ht="25.5" x14ac:dyDescent="0.25">
      <c r="A196" s="345" t="s">
        <v>110</v>
      </c>
      <c r="B196" s="61" t="s">
        <v>290</v>
      </c>
      <c r="C196" s="61" t="s">
        <v>133</v>
      </c>
      <c r="D196" s="238" t="s">
        <v>330</v>
      </c>
      <c r="E196" s="239" t="s">
        <v>214</v>
      </c>
      <c r="F196" s="240">
        <f>F197</f>
        <v>19.53</v>
      </c>
      <c r="G196" s="240">
        <f t="shared" si="45"/>
        <v>0</v>
      </c>
      <c r="H196" s="240">
        <f t="shared" si="45"/>
        <v>0</v>
      </c>
    </row>
    <row r="197" spans="1:8" s="342" customFormat="1" ht="15.75" x14ac:dyDescent="0.25">
      <c r="A197" s="345" t="s">
        <v>258</v>
      </c>
      <c r="B197" s="61" t="s">
        <v>290</v>
      </c>
      <c r="C197" s="61" t="s">
        <v>133</v>
      </c>
      <c r="D197" s="238" t="s">
        <v>330</v>
      </c>
      <c r="E197" s="239" t="s">
        <v>224</v>
      </c>
      <c r="F197" s="240">
        <v>19.53</v>
      </c>
      <c r="G197" s="240">
        <v>0</v>
      </c>
      <c r="H197" s="240">
        <v>0</v>
      </c>
    </row>
    <row r="198" spans="1:8" ht="18.75" x14ac:dyDescent="0.25">
      <c r="A198" s="63" t="s">
        <v>122</v>
      </c>
      <c r="B198" s="231" t="s">
        <v>142</v>
      </c>
      <c r="C198" s="231" t="s">
        <v>134</v>
      </c>
      <c r="D198" s="355" t="s">
        <v>47</v>
      </c>
      <c r="E198" s="64" t="s">
        <v>48</v>
      </c>
      <c r="F198" s="246">
        <f t="shared" ref="F198:H201" si="46">F199</f>
        <v>383.26880999999997</v>
      </c>
      <c r="G198" s="247">
        <f t="shared" si="46"/>
        <v>383.26880999999997</v>
      </c>
      <c r="H198" s="248">
        <f t="shared" si="46"/>
        <v>383.26880999999997</v>
      </c>
    </row>
    <row r="199" spans="1:8" ht="15.75" x14ac:dyDescent="0.25">
      <c r="A199" s="288" t="s">
        <v>123</v>
      </c>
      <c r="B199" s="61" t="s">
        <v>142</v>
      </c>
      <c r="C199" s="61" t="s">
        <v>133</v>
      </c>
      <c r="D199" s="238" t="s">
        <v>47</v>
      </c>
      <c r="E199" s="239" t="s">
        <v>48</v>
      </c>
      <c r="F199" s="240">
        <f t="shared" si="46"/>
        <v>383.26880999999997</v>
      </c>
      <c r="G199" s="241">
        <f t="shared" si="46"/>
        <v>383.26880999999997</v>
      </c>
      <c r="H199" s="242">
        <f t="shared" si="46"/>
        <v>383.26880999999997</v>
      </c>
    </row>
    <row r="200" spans="1:8" ht="25.5" x14ac:dyDescent="0.25">
      <c r="A200" s="288" t="s">
        <v>124</v>
      </c>
      <c r="B200" s="61" t="s">
        <v>142</v>
      </c>
      <c r="C200" s="61" t="s">
        <v>133</v>
      </c>
      <c r="D200" s="238">
        <v>4310000004</v>
      </c>
      <c r="E200" s="239" t="s">
        <v>48</v>
      </c>
      <c r="F200" s="240">
        <f t="shared" si="46"/>
        <v>383.26880999999997</v>
      </c>
      <c r="G200" s="241">
        <f t="shared" si="46"/>
        <v>383.26880999999997</v>
      </c>
      <c r="H200" s="242">
        <f t="shared" si="46"/>
        <v>383.26880999999997</v>
      </c>
    </row>
    <row r="201" spans="1:8" ht="15.75" x14ac:dyDescent="0.25">
      <c r="A201" s="288" t="s">
        <v>72</v>
      </c>
      <c r="B201" s="61" t="s">
        <v>142</v>
      </c>
      <c r="C201" s="61" t="s">
        <v>133</v>
      </c>
      <c r="D201" s="238">
        <v>4310000004</v>
      </c>
      <c r="E201" s="239">
        <v>500</v>
      </c>
      <c r="F201" s="240">
        <f t="shared" si="46"/>
        <v>383.26880999999997</v>
      </c>
      <c r="G201" s="241">
        <f t="shared" si="46"/>
        <v>383.26880999999997</v>
      </c>
      <c r="H201" s="242">
        <f t="shared" si="46"/>
        <v>383.26880999999997</v>
      </c>
    </row>
    <row r="202" spans="1:8" ht="15.75" x14ac:dyDescent="0.25">
      <c r="A202" s="288" t="s">
        <v>125</v>
      </c>
      <c r="B202" s="61" t="s">
        <v>142</v>
      </c>
      <c r="C202" s="61" t="s">
        <v>133</v>
      </c>
      <c r="D202" s="238">
        <v>4310000004</v>
      </c>
      <c r="E202" s="239">
        <v>540</v>
      </c>
      <c r="F202" s="240">
        <v>383.26880999999997</v>
      </c>
      <c r="G202" s="241">
        <v>383.26880999999997</v>
      </c>
      <c r="H202" s="242">
        <v>383.26880999999997</v>
      </c>
    </row>
    <row r="203" spans="1:8" ht="18.75" x14ac:dyDescent="0.25">
      <c r="A203" s="63" t="s">
        <v>126</v>
      </c>
      <c r="B203" s="231" t="s">
        <v>138</v>
      </c>
      <c r="C203" s="231" t="s">
        <v>134</v>
      </c>
      <c r="D203" s="355" t="s">
        <v>47</v>
      </c>
      <c r="E203" s="64" t="s">
        <v>48</v>
      </c>
      <c r="F203" s="246">
        <f t="shared" ref="F203:H208" si="47">F204</f>
        <v>25</v>
      </c>
      <c r="G203" s="247">
        <f t="shared" si="47"/>
        <v>25</v>
      </c>
      <c r="H203" s="248">
        <f t="shared" si="47"/>
        <v>25</v>
      </c>
    </row>
    <row r="204" spans="1:8" ht="15.75" x14ac:dyDescent="0.25">
      <c r="A204" s="288" t="s">
        <v>127</v>
      </c>
      <c r="B204" s="61" t="s">
        <v>138</v>
      </c>
      <c r="C204" s="61" t="s">
        <v>135</v>
      </c>
      <c r="D204" s="238" t="s">
        <v>47</v>
      </c>
      <c r="E204" s="239" t="s">
        <v>48</v>
      </c>
      <c r="F204" s="240">
        <f t="shared" si="47"/>
        <v>25</v>
      </c>
      <c r="G204" s="241">
        <f t="shared" si="47"/>
        <v>25</v>
      </c>
      <c r="H204" s="242">
        <f t="shared" si="47"/>
        <v>25</v>
      </c>
    </row>
    <row r="205" spans="1:8" ht="25.5" x14ac:dyDescent="0.25">
      <c r="A205" s="288" t="s">
        <v>171</v>
      </c>
      <c r="B205" s="61" t="s">
        <v>138</v>
      </c>
      <c r="C205" s="61" t="s">
        <v>135</v>
      </c>
      <c r="D205" s="238">
        <v>9510000000</v>
      </c>
      <c r="E205" s="239" t="s">
        <v>48</v>
      </c>
      <c r="F205" s="240">
        <f t="shared" si="47"/>
        <v>25</v>
      </c>
      <c r="G205" s="241">
        <f t="shared" si="47"/>
        <v>25</v>
      </c>
      <c r="H205" s="242">
        <f t="shared" si="47"/>
        <v>25</v>
      </c>
    </row>
    <row r="206" spans="1:8" ht="51" x14ac:dyDescent="0.25">
      <c r="A206" s="288" t="s">
        <v>170</v>
      </c>
      <c r="B206" s="61" t="s">
        <v>138</v>
      </c>
      <c r="C206" s="61" t="s">
        <v>135</v>
      </c>
      <c r="D206" s="238">
        <v>9510000047</v>
      </c>
      <c r="E206" s="239" t="s">
        <v>48</v>
      </c>
      <c r="F206" s="240">
        <f t="shared" si="47"/>
        <v>25</v>
      </c>
      <c r="G206" s="241">
        <f t="shared" si="47"/>
        <v>25</v>
      </c>
      <c r="H206" s="242">
        <f t="shared" si="47"/>
        <v>25</v>
      </c>
    </row>
    <row r="207" spans="1:8" ht="25.5" x14ac:dyDescent="0.25">
      <c r="A207" s="288" t="s">
        <v>100</v>
      </c>
      <c r="B207" s="61" t="s">
        <v>138</v>
      </c>
      <c r="C207" s="61" t="s">
        <v>135</v>
      </c>
      <c r="D207" s="239">
        <v>9510000047</v>
      </c>
      <c r="E207" s="239">
        <v>200</v>
      </c>
      <c r="F207" s="240">
        <f t="shared" si="47"/>
        <v>25</v>
      </c>
      <c r="G207" s="241">
        <f t="shared" si="47"/>
        <v>25</v>
      </c>
      <c r="H207" s="242">
        <f t="shared" si="47"/>
        <v>25</v>
      </c>
    </row>
    <row r="208" spans="1:8" ht="25.5" x14ac:dyDescent="0.25">
      <c r="A208" s="288" t="s">
        <v>110</v>
      </c>
      <c r="B208" s="61" t="s">
        <v>138</v>
      </c>
      <c r="C208" s="61" t="s">
        <v>135</v>
      </c>
      <c r="D208" s="239">
        <v>9510000047</v>
      </c>
      <c r="E208" s="239">
        <v>240</v>
      </c>
      <c r="F208" s="240">
        <f t="shared" si="47"/>
        <v>25</v>
      </c>
      <c r="G208" s="241">
        <f t="shared" si="47"/>
        <v>25</v>
      </c>
      <c r="H208" s="242">
        <f t="shared" si="47"/>
        <v>25</v>
      </c>
    </row>
    <row r="209" spans="1:8" ht="15.75" x14ac:dyDescent="0.25">
      <c r="A209" s="288" t="s">
        <v>259</v>
      </c>
      <c r="B209" s="61" t="s">
        <v>138</v>
      </c>
      <c r="C209" s="61" t="s">
        <v>135</v>
      </c>
      <c r="D209" s="238">
        <v>9510000047</v>
      </c>
      <c r="E209" s="239">
        <v>244</v>
      </c>
      <c r="F209" s="240">
        <v>25</v>
      </c>
      <c r="G209" s="241">
        <v>25</v>
      </c>
      <c r="H209" s="242">
        <v>25</v>
      </c>
    </row>
    <row r="210" spans="1:8" ht="18.75" x14ac:dyDescent="0.25">
      <c r="A210" s="63" t="s">
        <v>128</v>
      </c>
      <c r="B210" s="231" t="s">
        <v>134</v>
      </c>
      <c r="C210" s="231" t="s">
        <v>134</v>
      </c>
      <c r="D210" s="355" t="s">
        <v>47</v>
      </c>
      <c r="E210" s="64" t="s">
        <v>48</v>
      </c>
      <c r="F210" s="246">
        <f t="shared" ref="F210:H212" si="48">F211</f>
        <v>0</v>
      </c>
      <c r="G210" s="247">
        <f t="shared" si="48"/>
        <v>242.96629999999999</v>
      </c>
      <c r="H210" s="248">
        <f t="shared" si="48"/>
        <v>475.56509999999997</v>
      </c>
    </row>
    <row r="211" spans="1:8" ht="15.75" x14ac:dyDescent="0.25">
      <c r="A211" s="288" t="s">
        <v>128</v>
      </c>
      <c r="B211" s="61" t="s">
        <v>134</v>
      </c>
      <c r="C211" s="61" t="s">
        <v>134</v>
      </c>
      <c r="D211" s="238" t="s">
        <v>47</v>
      </c>
      <c r="E211" s="239" t="s">
        <v>48</v>
      </c>
      <c r="F211" s="240">
        <f t="shared" si="48"/>
        <v>0</v>
      </c>
      <c r="G211" s="241">
        <f t="shared" si="48"/>
        <v>242.96629999999999</v>
      </c>
      <c r="H211" s="242">
        <f t="shared" si="48"/>
        <v>475.56509999999997</v>
      </c>
    </row>
    <row r="212" spans="1:8" ht="15.75" x14ac:dyDescent="0.25">
      <c r="A212" s="288" t="s">
        <v>129</v>
      </c>
      <c r="B212" s="61" t="s">
        <v>134</v>
      </c>
      <c r="C212" s="61" t="s">
        <v>134</v>
      </c>
      <c r="D212" s="238" t="s">
        <v>47</v>
      </c>
      <c r="E212" s="239" t="s">
        <v>48</v>
      </c>
      <c r="F212" s="240">
        <f t="shared" si="48"/>
        <v>0</v>
      </c>
      <c r="G212" s="241">
        <f t="shared" si="48"/>
        <v>242.96629999999999</v>
      </c>
      <c r="H212" s="242">
        <f t="shared" si="48"/>
        <v>475.56509999999997</v>
      </c>
    </row>
    <row r="213" spans="1:8" ht="15.75" x14ac:dyDescent="0.25">
      <c r="A213" s="288" t="s">
        <v>129</v>
      </c>
      <c r="B213" s="61" t="s">
        <v>134</v>
      </c>
      <c r="C213" s="61" t="s">
        <v>134</v>
      </c>
      <c r="D213" s="238" t="s">
        <v>47</v>
      </c>
      <c r="E213" s="239" t="s">
        <v>48</v>
      </c>
      <c r="F213" s="240">
        <v>0</v>
      </c>
      <c r="G213" s="241">
        <v>242.96629999999999</v>
      </c>
      <c r="H213" s="242">
        <v>475.56509999999997</v>
      </c>
    </row>
    <row r="214" spans="1:8" ht="18.75" x14ac:dyDescent="0.25">
      <c r="A214" s="215" t="s">
        <v>130</v>
      </c>
      <c r="B214" s="58"/>
      <c r="C214" s="58"/>
      <c r="D214" s="249"/>
      <c r="E214" s="249"/>
      <c r="F214" s="111">
        <f>F203+F198+F141+F114+F94+F84+F13+F210+F180+F192</f>
        <v>9832.771999999999</v>
      </c>
      <c r="G214" s="111">
        <f>G203+G198+G141+G114+G94+G84+G13+G210+G180+G192</f>
        <v>9756.8319999999985</v>
      </c>
      <c r="H214" s="111">
        <f>H203+H198+H141+H114+H94+H84+H13+H210+H180+H192</f>
        <v>9549.482</v>
      </c>
    </row>
    <row r="219" spans="1:8" x14ac:dyDescent="0.25">
      <c r="E219" s="67"/>
      <c r="F219" s="68"/>
    </row>
    <row r="222" spans="1:8" ht="13.5" customHeight="1" x14ac:dyDescent="0.25">
      <c r="A222" s="69"/>
      <c r="B222" s="69"/>
      <c r="C222" s="69"/>
      <c r="D222" s="27"/>
      <c r="E222" s="27"/>
      <c r="F222" s="28"/>
    </row>
    <row r="223" spans="1:8" ht="13.5" customHeight="1" x14ac:dyDescent="0.25">
      <c r="A223" s="69"/>
      <c r="B223" s="69"/>
      <c r="C223" s="69"/>
      <c r="D223" s="27"/>
      <c r="E223" s="27"/>
      <c r="F223" s="28"/>
    </row>
    <row r="224" spans="1:8" ht="15.75" x14ac:dyDescent="0.25">
      <c r="A224" s="69"/>
      <c r="B224" s="69"/>
      <c r="C224" s="69"/>
      <c r="D224" s="34"/>
      <c r="E224" s="34"/>
      <c r="F224" s="70"/>
    </row>
  </sheetData>
  <mergeCells count="25">
    <mergeCell ref="G136:G137"/>
    <mergeCell ref="H136:H137"/>
    <mergeCell ref="G138:G139"/>
    <mergeCell ref="H138:H139"/>
    <mergeCell ref="A136:A137"/>
    <mergeCell ref="D136:D137"/>
    <mergeCell ref="E136:E137"/>
    <mergeCell ref="F136:F137"/>
    <mergeCell ref="A138:A139"/>
    <mergeCell ref="D138:D139"/>
    <mergeCell ref="E138:E139"/>
    <mergeCell ref="F138:F139"/>
    <mergeCell ref="A133:A134"/>
    <mergeCell ref="D133:D134"/>
    <mergeCell ref="E133:E134"/>
    <mergeCell ref="F133:F134"/>
    <mergeCell ref="E1:H3"/>
    <mergeCell ref="A5:F8"/>
    <mergeCell ref="B10:B12"/>
    <mergeCell ref="C10:C12"/>
    <mergeCell ref="G10:H11"/>
    <mergeCell ref="B133:B134"/>
    <mergeCell ref="C133:C134"/>
    <mergeCell ref="G133:G134"/>
    <mergeCell ref="H133:H134"/>
  </mergeCells>
  <pageMargins left="0" right="0" top="0" bottom="0" header="0.31496062992125984" footer="0.31496062992125984"/>
  <pageSetup paperSize="9" scale="70" orientation="portrait" horizontalDpi="4294967293" r:id="rId1"/>
  <rowBreaks count="2" manualBreakCount="2">
    <brk id="134" max="7" man="1"/>
    <brk id="18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23"/>
  <sheetViews>
    <sheetView view="pageBreakPreview" topLeftCell="A14" zoomScale="90" zoomScaleNormal="100" zoomScaleSheetLayoutView="90" workbookViewId="0">
      <selection activeCell="C14" sqref="C14"/>
    </sheetView>
  </sheetViews>
  <sheetFormatPr defaultRowHeight="15" x14ac:dyDescent="0.25"/>
  <cols>
    <col min="1" max="1" width="65.140625" customWidth="1"/>
    <col min="2" max="2" width="9.5703125" customWidth="1"/>
    <col min="3" max="3" width="12.28515625" customWidth="1"/>
    <col min="4" max="4" width="10.7109375" customWidth="1"/>
    <col min="5" max="5" width="21.140625" customWidth="1"/>
    <col min="6" max="6" width="12" customWidth="1"/>
    <col min="7" max="7" width="20.28515625" customWidth="1"/>
    <col min="8" max="8" width="19.85546875" customWidth="1"/>
    <col min="9" max="9" width="20.28515625" customWidth="1"/>
    <col min="255" max="255" width="60.42578125" customWidth="1"/>
    <col min="256" max="256" width="8.28515625" customWidth="1"/>
    <col min="257" max="257" width="8.85546875" customWidth="1"/>
    <col min="258" max="258" width="13.140625" customWidth="1"/>
    <col min="259" max="259" width="8" customWidth="1"/>
    <col min="260" max="260" width="15" customWidth="1"/>
    <col min="261" max="261" width="12.85546875" customWidth="1"/>
    <col min="262" max="262" width="13.140625" customWidth="1"/>
    <col min="511" max="511" width="60.42578125" customWidth="1"/>
    <col min="512" max="512" width="8.28515625" customWidth="1"/>
    <col min="513" max="513" width="8.85546875" customWidth="1"/>
    <col min="514" max="514" width="13.140625" customWidth="1"/>
    <col min="515" max="515" width="8" customWidth="1"/>
    <col min="516" max="516" width="15" customWidth="1"/>
    <col min="517" max="517" width="12.85546875" customWidth="1"/>
    <col min="518" max="518" width="13.140625" customWidth="1"/>
    <col min="767" max="767" width="60.42578125" customWidth="1"/>
    <col min="768" max="768" width="8.28515625" customWidth="1"/>
    <col min="769" max="769" width="8.85546875" customWidth="1"/>
    <col min="770" max="770" width="13.140625" customWidth="1"/>
    <col min="771" max="771" width="8" customWidth="1"/>
    <col min="772" max="772" width="15" customWidth="1"/>
    <col min="773" max="773" width="12.85546875" customWidth="1"/>
    <col min="774" max="774" width="13.140625" customWidth="1"/>
    <col min="1023" max="1023" width="60.42578125" customWidth="1"/>
    <col min="1024" max="1024" width="8.28515625" customWidth="1"/>
    <col min="1025" max="1025" width="8.85546875" customWidth="1"/>
    <col min="1026" max="1026" width="13.140625" customWidth="1"/>
    <col min="1027" max="1027" width="8" customWidth="1"/>
    <col min="1028" max="1028" width="15" customWidth="1"/>
    <col min="1029" max="1029" width="12.85546875" customWidth="1"/>
    <col min="1030" max="1030" width="13.140625" customWidth="1"/>
    <col min="1279" max="1279" width="60.42578125" customWidth="1"/>
    <col min="1280" max="1280" width="8.28515625" customWidth="1"/>
    <col min="1281" max="1281" width="8.85546875" customWidth="1"/>
    <col min="1282" max="1282" width="13.140625" customWidth="1"/>
    <col min="1283" max="1283" width="8" customWidth="1"/>
    <col min="1284" max="1284" width="15" customWidth="1"/>
    <col min="1285" max="1285" width="12.85546875" customWidth="1"/>
    <col min="1286" max="1286" width="13.140625" customWidth="1"/>
    <col min="1535" max="1535" width="60.42578125" customWidth="1"/>
    <col min="1536" max="1536" width="8.28515625" customWidth="1"/>
    <col min="1537" max="1537" width="8.85546875" customWidth="1"/>
    <col min="1538" max="1538" width="13.140625" customWidth="1"/>
    <col min="1539" max="1539" width="8" customWidth="1"/>
    <col min="1540" max="1540" width="15" customWidth="1"/>
    <col min="1541" max="1541" width="12.85546875" customWidth="1"/>
    <col min="1542" max="1542" width="13.140625" customWidth="1"/>
    <col min="1791" max="1791" width="60.42578125" customWidth="1"/>
    <col min="1792" max="1792" width="8.28515625" customWidth="1"/>
    <col min="1793" max="1793" width="8.85546875" customWidth="1"/>
    <col min="1794" max="1794" width="13.140625" customWidth="1"/>
    <col min="1795" max="1795" width="8" customWidth="1"/>
    <col min="1796" max="1796" width="15" customWidth="1"/>
    <col min="1797" max="1797" width="12.85546875" customWidth="1"/>
    <col min="1798" max="1798" width="13.140625" customWidth="1"/>
    <col min="2047" max="2047" width="60.42578125" customWidth="1"/>
    <col min="2048" max="2048" width="8.28515625" customWidth="1"/>
    <col min="2049" max="2049" width="8.85546875" customWidth="1"/>
    <col min="2050" max="2050" width="13.140625" customWidth="1"/>
    <col min="2051" max="2051" width="8" customWidth="1"/>
    <col min="2052" max="2052" width="15" customWidth="1"/>
    <col min="2053" max="2053" width="12.85546875" customWidth="1"/>
    <col min="2054" max="2054" width="13.140625" customWidth="1"/>
    <col min="2303" max="2303" width="60.42578125" customWidth="1"/>
    <col min="2304" max="2304" width="8.28515625" customWidth="1"/>
    <col min="2305" max="2305" width="8.85546875" customWidth="1"/>
    <col min="2306" max="2306" width="13.140625" customWidth="1"/>
    <col min="2307" max="2307" width="8" customWidth="1"/>
    <col min="2308" max="2308" width="15" customWidth="1"/>
    <col min="2309" max="2309" width="12.85546875" customWidth="1"/>
    <col min="2310" max="2310" width="13.140625" customWidth="1"/>
    <col min="2559" max="2559" width="60.42578125" customWidth="1"/>
    <col min="2560" max="2560" width="8.28515625" customWidth="1"/>
    <col min="2561" max="2561" width="8.85546875" customWidth="1"/>
    <col min="2562" max="2562" width="13.140625" customWidth="1"/>
    <col min="2563" max="2563" width="8" customWidth="1"/>
    <col min="2564" max="2564" width="15" customWidth="1"/>
    <col min="2565" max="2565" width="12.85546875" customWidth="1"/>
    <col min="2566" max="2566" width="13.140625" customWidth="1"/>
    <col min="2815" max="2815" width="60.42578125" customWidth="1"/>
    <col min="2816" max="2816" width="8.28515625" customWidth="1"/>
    <col min="2817" max="2817" width="8.85546875" customWidth="1"/>
    <col min="2818" max="2818" width="13.140625" customWidth="1"/>
    <col min="2819" max="2819" width="8" customWidth="1"/>
    <col min="2820" max="2820" width="15" customWidth="1"/>
    <col min="2821" max="2821" width="12.85546875" customWidth="1"/>
    <col min="2822" max="2822" width="13.140625" customWidth="1"/>
    <col min="3071" max="3071" width="60.42578125" customWidth="1"/>
    <col min="3072" max="3072" width="8.28515625" customWidth="1"/>
    <col min="3073" max="3073" width="8.85546875" customWidth="1"/>
    <col min="3074" max="3074" width="13.140625" customWidth="1"/>
    <col min="3075" max="3075" width="8" customWidth="1"/>
    <col min="3076" max="3076" width="15" customWidth="1"/>
    <col min="3077" max="3077" width="12.85546875" customWidth="1"/>
    <col min="3078" max="3078" width="13.140625" customWidth="1"/>
    <col min="3327" max="3327" width="60.42578125" customWidth="1"/>
    <col min="3328" max="3328" width="8.28515625" customWidth="1"/>
    <col min="3329" max="3329" width="8.85546875" customWidth="1"/>
    <col min="3330" max="3330" width="13.140625" customWidth="1"/>
    <col min="3331" max="3331" width="8" customWidth="1"/>
    <col min="3332" max="3332" width="15" customWidth="1"/>
    <col min="3333" max="3333" width="12.85546875" customWidth="1"/>
    <col min="3334" max="3334" width="13.140625" customWidth="1"/>
    <col min="3583" max="3583" width="60.42578125" customWidth="1"/>
    <col min="3584" max="3584" width="8.28515625" customWidth="1"/>
    <col min="3585" max="3585" width="8.85546875" customWidth="1"/>
    <col min="3586" max="3586" width="13.140625" customWidth="1"/>
    <col min="3587" max="3587" width="8" customWidth="1"/>
    <col min="3588" max="3588" width="15" customWidth="1"/>
    <col min="3589" max="3589" width="12.85546875" customWidth="1"/>
    <col min="3590" max="3590" width="13.140625" customWidth="1"/>
    <col min="3839" max="3839" width="60.42578125" customWidth="1"/>
    <col min="3840" max="3840" width="8.28515625" customWidth="1"/>
    <col min="3841" max="3841" width="8.85546875" customWidth="1"/>
    <col min="3842" max="3842" width="13.140625" customWidth="1"/>
    <col min="3843" max="3843" width="8" customWidth="1"/>
    <col min="3844" max="3844" width="15" customWidth="1"/>
    <col min="3845" max="3845" width="12.85546875" customWidth="1"/>
    <col min="3846" max="3846" width="13.140625" customWidth="1"/>
    <col min="4095" max="4095" width="60.42578125" customWidth="1"/>
    <col min="4096" max="4096" width="8.28515625" customWidth="1"/>
    <col min="4097" max="4097" width="8.85546875" customWidth="1"/>
    <col min="4098" max="4098" width="13.140625" customWidth="1"/>
    <col min="4099" max="4099" width="8" customWidth="1"/>
    <col min="4100" max="4100" width="15" customWidth="1"/>
    <col min="4101" max="4101" width="12.85546875" customWidth="1"/>
    <col min="4102" max="4102" width="13.140625" customWidth="1"/>
    <col min="4351" max="4351" width="60.42578125" customWidth="1"/>
    <col min="4352" max="4352" width="8.28515625" customWidth="1"/>
    <col min="4353" max="4353" width="8.85546875" customWidth="1"/>
    <col min="4354" max="4354" width="13.140625" customWidth="1"/>
    <col min="4355" max="4355" width="8" customWidth="1"/>
    <col min="4356" max="4356" width="15" customWidth="1"/>
    <col min="4357" max="4357" width="12.85546875" customWidth="1"/>
    <col min="4358" max="4358" width="13.140625" customWidth="1"/>
    <col min="4607" max="4607" width="60.42578125" customWidth="1"/>
    <col min="4608" max="4608" width="8.28515625" customWidth="1"/>
    <col min="4609" max="4609" width="8.85546875" customWidth="1"/>
    <col min="4610" max="4610" width="13.140625" customWidth="1"/>
    <col min="4611" max="4611" width="8" customWidth="1"/>
    <col min="4612" max="4612" width="15" customWidth="1"/>
    <col min="4613" max="4613" width="12.85546875" customWidth="1"/>
    <col min="4614" max="4614" width="13.140625" customWidth="1"/>
    <col min="4863" max="4863" width="60.42578125" customWidth="1"/>
    <col min="4864" max="4864" width="8.28515625" customWidth="1"/>
    <col min="4865" max="4865" width="8.85546875" customWidth="1"/>
    <col min="4866" max="4866" width="13.140625" customWidth="1"/>
    <col min="4867" max="4867" width="8" customWidth="1"/>
    <col min="4868" max="4868" width="15" customWidth="1"/>
    <col min="4869" max="4869" width="12.85546875" customWidth="1"/>
    <col min="4870" max="4870" width="13.140625" customWidth="1"/>
    <col min="5119" max="5119" width="60.42578125" customWidth="1"/>
    <col min="5120" max="5120" width="8.28515625" customWidth="1"/>
    <col min="5121" max="5121" width="8.85546875" customWidth="1"/>
    <col min="5122" max="5122" width="13.140625" customWidth="1"/>
    <col min="5123" max="5123" width="8" customWidth="1"/>
    <col min="5124" max="5124" width="15" customWidth="1"/>
    <col min="5125" max="5125" width="12.85546875" customWidth="1"/>
    <col min="5126" max="5126" width="13.140625" customWidth="1"/>
    <col min="5375" max="5375" width="60.42578125" customWidth="1"/>
    <col min="5376" max="5376" width="8.28515625" customWidth="1"/>
    <col min="5377" max="5377" width="8.85546875" customWidth="1"/>
    <col min="5378" max="5378" width="13.140625" customWidth="1"/>
    <col min="5379" max="5379" width="8" customWidth="1"/>
    <col min="5380" max="5380" width="15" customWidth="1"/>
    <col min="5381" max="5381" width="12.85546875" customWidth="1"/>
    <col min="5382" max="5382" width="13.140625" customWidth="1"/>
    <col min="5631" max="5631" width="60.42578125" customWidth="1"/>
    <col min="5632" max="5632" width="8.28515625" customWidth="1"/>
    <col min="5633" max="5633" width="8.85546875" customWidth="1"/>
    <col min="5634" max="5634" width="13.140625" customWidth="1"/>
    <col min="5635" max="5635" width="8" customWidth="1"/>
    <col min="5636" max="5636" width="15" customWidth="1"/>
    <col min="5637" max="5637" width="12.85546875" customWidth="1"/>
    <col min="5638" max="5638" width="13.140625" customWidth="1"/>
    <col min="5887" max="5887" width="60.42578125" customWidth="1"/>
    <col min="5888" max="5888" width="8.28515625" customWidth="1"/>
    <col min="5889" max="5889" width="8.85546875" customWidth="1"/>
    <col min="5890" max="5890" width="13.140625" customWidth="1"/>
    <col min="5891" max="5891" width="8" customWidth="1"/>
    <col min="5892" max="5892" width="15" customWidth="1"/>
    <col min="5893" max="5893" width="12.85546875" customWidth="1"/>
    <col min="5894" max="5894" width="13.140625" customWidth="1"/>
    <col min="6143" max="6143" width="60.42578125" customWidth="1"/>
    <col min="6144" max="6144" width="8.28515625" customWidth="1"/>
    <col min="6145" max="6145" width="8.85546875" customWidth="1"/>
    <col min="6146" max="6146" width="13.140625" customWidth="1"/>
    <col min="6147" max="6147" width="8" customWidth="1"/>
    <col min="6148" max="6148" width="15" customWidth="1"/>
    <col min="6149" max="6149" width="12.85546875" customWidth="1"/>
    <col min="6150" max="6150" width="13.140625" customWidth="1"/>
    <col min="6399" max="6399" width="60.42578125" customWidth="1"/>
    <col min="6400" max="6400" width="8.28515625" customWidth="1"/>
    <col min="6401" max="6401" width="8.85546875" customWidth="1"/>
    <col min="6402" max="6402" width="13.140625" customWidth="1"/>
    <col min="6403" max="6403" width="8" customWidth="1"/>
    <col min="6404" max="6404" width="15" customWidth="1"/>
    <col min="6405" max="6405" width="12.85546875" customWidth="1"/>
    <col min="6406" max="6406" width="13.140625" customWidth="1"/>
    <col min="6655" max="6655" width="60.42578125" customWidth="1"/>
    <col min="6656" max="6656" width="8.28515625" customWidth="1"/>
    <col min="6657" max="6657" width="8.85546875" customWidth="1"/>
    <col min="6658" max="6658" width="13.140625" customWidth="1"/>
    <col min="6659" max="6659" width="8" customWidth="1"/>
    <col min="6660" max="6660" width="15" customWidth="1"/>
    <col min="6661" max="6661" width="12.85546875" customWidth="1"/>
    <col min="6662" max="6662" width="13.140625" customWidth="1"/>
    <col min="6911" max="6911" width="60.42578125" customWidth="1"/>
    <col min="6912" max="6912" width="8.28515625" customWidth="1"/>
    <col min="6913" max="6913" width="8.85546875" customWidth="1"/>
    <col min="6914" max="6914" width="13.140625" customWidth="1"/>
    <col min="6915" max="6915" width="8" customWidth="1"/>
    <col min="6916" max="6916" width="15" customWidth="1"/>
    <col min="6917" max="6917" width="12.85546875" customWidth="1"/>
    <col min="6918" max="6918" width="13.140625" customWidth="1"/>
    <col min="7167" max="7167" width="60.42578125" customWidth="1"/>
    <col min="7168" max="7168" width="8.28515625" customWidth="1"/>
    <col min="7169" max="7169" width="8.85546875" customWidth="1"/>
    <col min="7170" max="7170" width="13.140625" customWidth="1"/>
    <col min="7171" max="7171" width="8" customWidth="1"/>
    <col min="7172" max="7172" width="15" customWidth="1"/>
    <col min="7173" max="7173" width="12.85546875" customWidth="1"/>
    <col min="7174" max="7174" width="13.140625" customWidth="1"/>
    <col min="7423" max="7423" width="60.42578125" customWidth="1"/>
    <col min="7424" max="7424" width="8.28515625" customWidth="1"/>
    <col min="7425" max="7425" width="8.85546875" customWidth="1"/>
    <col min="7426" max="7426" width="13.140625" customWidth="1"/>
    <col min="7427" max="7427" width="8" customWidth="1"/>
    <col min="7428" max="7428" width="15" customWidth="1"/>
    <col min="7429" max="7429" width="12.85546875" customWidth="1"/>
    <col min="7430" max="7430" width="13.140625" customWidth="1"/>
    <col min="7679" max="7679" width="60.42578125" customWidth="1"/>
    <col min="7680" max="7680" width="8.28515625" customWidth="1"/>
    <col min="7681" max="7681" width="8.85546875" customWidth="1"/>
    <col min="7682" max="7682" width="13.140625" customWidth="1"/>
    <col min="7683" max="7683" width="8" customWidth="1"/>
    <col min="7684" max="7684" width="15" customWidth="1"/>
    <col min="7685" max="7685" width="12.85546875" customWidth="1"/>
    <col min="7686" max="7686" width="13.140625" customWidth="1"/>
    <col min="7935" max="7935" width="60.42578125" customWidth="1"/>
    <col min="7936" max="7936" width="8.28515625" customWidth="1"/>
    <col min="7937" max="7937" width="8.85546875" customWidth="1"/>
    <col min="7938" max="7938" width="13.140625" customWidth="1"/>
    <col min="7939" max="7939" width="8" customWidth="1"/>
    <col min="7940" max="7940" width="15" customWidth="1"/>
    <col min="7941" max="7941" width="12.85546875" customWidth="1"/>
    <col min="7942" max="7942" width="13.140625" customWidth="1"/>
    <col min="8191" max="8191" width="60.42578125" customWidth="1"/>
    <col min="8192" max="8192" width="8.28515625" customWidth="1"/>
    <col min="8193" max="8193" width="8.85546875" customWidth="1"/>
    <col min="8194" max="8194" width="13.140625" customWidth="1"/>
    <col min="8195" max="8195" width="8" customWidth="1"/>
    <col min="8196" max="8196" width="15" customWidth="1"/>
    <col min="8197" max="8197" width="12.85546875" customWidth="1"/>
    <col min="8198" max="8198" width="13.140625" customWidth="1"/>
    <col min="8447" max="8447" width="60.42578125" customWidth="1"/>
    <col min="8448" max="8448" width="8.28515625" customWidth="1"/>
    <col min="8449" max="8449" width="8.85546875" customWidth="1"/>
    <col min="8450" max="8450" width="13.140625" customWidth="1"/>
    <col min="8451" max="8451" width="8" customWidth="1"/>
    <col min="8452" max="8452" width="15" customWidth="1"/>
    <col min="8453" max="8453" width="12.85546875" customWidth="1"/>
    <col min="8454" max="8454" width="13.140625" customWidth="1"/>
    <col min="8703" max="8703" width="60.42578125" customWidth="1"/>
    <col min="8704" max="8704" width="8.28515625" customWidth="1"/>
    <col min="8705" max="8705" width="8.85546875" customWidth="1"/>
    <col min="8706" max="8706" width="13.140625" customWidth="1"/>
    <col min="8707" max="8707" width="8" customWidth="1"/>
    <col min="8708" max="8708" width="15" customWidth="1"/>
    <col min="8709" max="8709" width="12.85546875" customWidth="1"/>
    <col min="8710" max="8710" width="13.140625" customWidth="1"/>
    <col min="8959" max="8959" width="60.42578125" customWidth="1"/>
    <col min="8960" max="8960" width="8.28515625" customWidth="1"/>
    <col min="8961" max="8961" width="8.85546875" customWidth="1"/>
    <col min="8962" max="8962" width="13.140625" customWidth="1"/>
    <col min="8963" max="8963" width="8" customWidth="1"/>
    <col min="8964" max="8964" width="15" customWidth="1"/>
    <col min="8965" max="8965" width="12.85546875" customWidth="1"/>
    <col min="8966" max="8966" width="13.140625" customWidth="1"/>
    <col min="9215" max="9215" width="60.42578125" customWidth="1"/>
    <col min="9216" max="9216" width="8.28515625" customWidth="1"/>
    <col min="9217" max="9217" width="8.85546875" customWidth="1"/>
    <col min="9218" max="9218" width="13.140625" customWidth="1"/>
    <col min="9219" max="9219" width="8" customWidth="1"/>
    <col min="9220" max="9220" width="15" customWidth="1"/>
    <col min="9221" max="9221" width="12.85546875" customWidth="1"/>
    <col min="9222" max="9222" width="13.140625" customWidth="1"/>
    <col min="9471" max="9471" width="60.42578125" customWidth="1"/>
    <col min="9472" max="9472" width="8.28515625" customWidth="1"/>
    <col min="9473" max="9473" width="8.85546875" customWidth="1"/>
    <col min="9474" max="9474" width="13.140625" customWidth="1"/>
    <col min="9475" max="9475" width="8" customWidth="1"/>
    <col min="9476" max="9476" width="15" customWidth="1"/>
    <col min="9477" max="9477" width="12.85546875" customWidth="1"/>
    <col min="9478" max="9478" width="13.140625" customWidth="1"/>
    <col min="9727" max="9727" width="60.42578125" customWidth="1"/>
    <col min="9728" max="9728" width="8.28515625" customWidth="1"/>
    <col min="9729" max="9729" width="8.85546875" customWidth="1"/>
    <col min="9730" max="9730" width="13.140625" customWidth="1"/>
    <col min="9731" max="9731" width="8" customWidth="1"/>
    <col min="9732" max="9732" width="15" customWidth="1"/>
    <col min="9733" max="9733" width="12.85546875" customWidth="1"/>
    <col min="9734" max="9734" width="13.140625" customWidth="1"/>
    <col min="9983" max="9983" width="60.42578125" customWidth="1"/>
    <col min="9984" max="9984" width="8.28515625" customWidth="1"/>
    <col min="9985" max="9985" width="8.85546875" customWidth="1"/>
    <col min="9986" max="9986" width="13.140625" customWidth="1"/>
    <col min="9987" max="9987" width="8" customWidth="1"/>
    <col min="9988" max="9988" width="15" customWidth="1"/>
    <col min="9989" max="9989" width="12.85546875" customWidth="1"/>
    <col min="9990" max="9990" width="13.140625" customWidth="1"/>
    <col min="10239" max="10239" width="60.42578125" customWidth="1"/>
    <col min="10240" max="10240" width="8.28515625" customWidth="1"/>
    <col min="10241" max="10241" width="8.85546875" customWidth="1"/>
    <col min="10242" max="10242" width="13.140625" customWidth="1"/>
    <col min="10243" max="10243" width="8" customWidth="1"/>
    <col min="10244" max="10244" width="15" customWidth="1"/>
    <col min="10245" max="10245" width="12.85546875" customWidth="1"/>
    <col min="10246" max="10246" width="13.140625" customWidth="1"/>
    <col min="10495" max="10495" width="60.42578125" customWidth="1"/>
    <col min="10496" max="10496" width="8.28515625" customWidth="1"/>
    <col min="10497" max="10497" width="8.85546875" customWidth="1"/>
    <col min="10498" max="10498" width="13.140625" customWidth="1"/>
    <col min="10499" max="10499" width="8" customWidth="1"/>
    <col min="10500" max="10500" width="15" customWidth="1"/>
    <col min="10501" max="10501" width="12.85546875" customWidth="1"/>
    <col min="10502" max="10502" width="13.140625" customWidth="1"/>
    <col min="10751" max="10751" width="60.42578125" customWidth="1"/>
    <col min="10752" max="10752" width="8.28515625" customWidth="1"/>
    <col min="10753" max="10753" width="8.85546875" customWidth="1"/>
    <col min="10754" max="10754" width="13.140625" customWidth="1"/>
    <col min="10755" max="10755" width="8" customWidth="1"/>
    <col min="10756" max="10756" width="15" customWidth="1"/>
    <col min="10757" max="10757" width="12.85546875" customWidth="1"/>
    <col min="10758" max="10758" width="13.140625" customWidth="1"/>
    <col min="11007" max="11007" width="60.42578125" customWidth="1"/>
    <col min="11008" max="11008" width="8.28515625" customWidth="1"/>
    <col min="11009" max="11009" width="8.85546875" customWidth="1"/>
    <col min="11010" max="11010" width="13.140625" customWidth="1"/>
    <col min="11011" max="11011" width="8" customWidth="1"/>
    <col min="11012" max="11012" width="15" customWidth="1"/>
    <col min="11013" max="11013" width="12.85546875" customWidth="1"/>
    <col min="11014" max="11014" width="13.140625" customWidth="1"/>
    <col min="11263" max="11263" width="60.42578125" customWidth="1"/>
    <col min="11264" max="11264" width="8.28515625" customWidth="1"/>
    <col min="11265" max="11265" width="8.85546875" customWidth="1"/>
    <col min="11266" max="11266" width="13.140625" customWidth="1"/>
    <col min="11267" max="11267" width="8" customWidth="1"/>
    <col min="11268" max="11268" width="15" customWidth="1"/>
    <col min="11269" max="11269" width="12.85546875" customWidth="1"/>
    <col min="11270" max="11270" width="13.140625" customWidth="1"/>
    <col min="11519" max="11519" width="60.42578125" customWidth="1"/>
    <col min="11520" max="11520" width="8.28515625" customWidth="1"/>
    <col min="11521" max="11521" width="8.85546875" customWidth="1"/>
    <col min="11522" max="11522" width="13.140625" customWidth="1"/>
    <col min="11523" max="11523" width="8" customWidth="1"/>
    <col min="11524" max="11524" width="15" customWidth="1"/>
    <col min="11525" max="11525" width="12.85546875" customWidth="1"/>
    <col min="11526" max="11526" width="13.140625" customWidth="1"/>
    <col min="11775" max="11775" width="60.42578125" customWidth="1"/>
    <col min="11776" max="11776" width="8.28515625" customWidth="1"/>
    <col min="11777" max="11777" width="8.85546875" customWidth="1"/>
    <col min="11778" max="11778" width="13.140625" customWidth="1"/>
    <col min="11779" max="11779" width="8" customWidth="1"/>
    <col min="11780" max="11780" width="15" customWidth="1"/>
    <col min="11781" max="11781" width="12.85546875" customWidth="1"/>
    <col min="11782" max="11782" width="13.140625" customWidth="1"/>
    <col min="12031" max="12031" width="60.42578125" customWidth="1"/>
    <col min="12032" max="12032" width="8.28515625" customWidth="1"/>
    <col min="12033" max="12033" width="8.85546875" customWidth="1"/>
    <col min="12034" max="12034" width="13.140625" customWidth="1"/>
    <col min="12035" max="12035" width="8" customWidth="1"/>
    <col min="12036" max="12036" width="15" customWidth="1"/>
    <col min="12037" max="12037" width="12.85546875" customWidth="1"/>
    <col min="12038" max="12038" width="13.140625" customWidth="1"/>
    <col min="12287" max="12287" width="60.42578125" customWidth="1"/>
    <col min="12288" max="12288" width="8.28515625" customWidth="1"/>
    <col min="12289" max="12289" width="8.85546875" customWidth="1"/>
    <col min="12290" max="12290" width="13.140625" customWidth="1"/>
    <col min="12291" max="12291" width="8" customWidth="1"/>
    <col min="12292" max="12292" width="15" customWidth="1"/>
    <col min="12293" max="12293" width="12.85546875" customWidth="1"/>
    <col min="12294" max="12294" width="13.140625" customWidth="1"/>
    <col min="12543" max="12543" width="60.42578125" customWidth="1"/>
    <col min="12544" max="12544" width="8.28515625" customWidth="1"/>
    <col min="12545" max="12545" width="8.85546875" customWidth="1"/>
    <col min="12546" max="12546" width="13.140625" customWidth="1"/>
    <col min="12547" max="12547" width="8" customWidth="1"/>
    <col min="12548" max="12548" width="15" customWidth="1"/>
    <col min="12549" max="12549" width="12.85546875" customWidth="1"/>
    <col min="12550" max="12550" width="13.140625" customWidth="1"/>
    <col min="12799" max="12799" width="60.42578125" customWidth="1"/>
    <col min="12800" max="12800" width="8.28515625" customWidth="1"/>
    <col min="12801" max="12801" width="8.85546875" customWidth="1"/>
    <col min="12802" max="12802" width="13.140625" customWidth="1"/>
    <col min="12803" max="12803" width="8" customWidth="1"/>
    <col min="12804" max="12804" width="15" customWidth="1"/>
    <col min="12805" max="12805" width="12.85546875" customWidth="1"/>
    <col min="12806" max="12806" width="13.140625" customWidth="1"/>
    <col min="13055" max="13055" width="60.42578125" customWidth="1"/>
    <col min="13056" max="13056" width="8.28515625" customWidth="1"/>
    <col min="13057" max="13057" width="8.85546875" customWidth="1"/>
    <col min="13058" max="13058" width="13.140625" customWidth="1"/>
    <col min="13059" max="13059" width="8" customWidth="1"/>
    <col min="13060" max="13060" width="15" customWidth="1"/>
    <col min="13061" max="13061" width="12.85546875" customWidth="1"/>
    <col min="13062" max="13062" width="13.140625" customWidth="1"/>
    <col min="13311" max="13311" width="60.42578125" customWidth="1"/>
    <col min="13312" max="13312" width="8.28515625" customWidth="1"/>
    <col min="13313" max="13313" width="8.85546875" customWidth="1"/>
    <col min="13314" max="13314" width="13.140625" customWidth="1"/>
    <col min="13315" max="13315" width="8" customWidth="1"/>
    <col min="13316" max="13316" width="15" customWidth="1"/>
    <col min="13317" max="13317" width="12.85546875" customWidth="1"/>
    <col min="13318" max="13318" width="13.140625" customWidth="1"/>
    <col min="13567" max="13567" width="60.42578125" customWidth="1"/>
    <col min="13568" max="13568" width="8.28515625" customWidth="1"/>
    <col min="13569" max="13569" width="8.85546875" customWidth="1"/>
    <col min="13570" max="13570" width="13.140625" customWidth="1"/>
    <col min="13571" max="13571" width="8" customWidth="1"/>
    <col min="13572" max="13572" width="15" customWidth="1"/>
    <col min="13573" max="13573" width="12.85546875" customWidth="1"/>
    <col min="13574" max="13574" width="13.140625" customWidth="1"/>
    <col min="13823" max="13823" width="60.42578125" customWidth="1"/>
    <col min="13824" max="13824" width="8.28515625" customWidth="1"/>
    <col min="13825" max="13825" width="8.85546875" customWidth="1"/>
    <col min="13826" max="13826" width="13.140625" customWidth="1"/>
    <col min="13827" max="13827" width="8" customWidth="1"/>
    <col min="13828" max="13828" width="15" customWidth="1"/>
    <col min="13829" max="13829" width="12.85546875" customWidth="1"/>
    <col min="13830" max="13830" width="13.140625" customWidth="1"/>
    <col min="14079" max="14079" width="60.42578125" customWidth="1"/>
    <col min="14080" max="14080" width="8.28515625" customWidth="1"/>
    <col min="14081" max="14081" width="8.85546875" customWidth="1"/>
    <col min="14082" max="14082" width="13.140625" customWidth="1"/>
    <col min="14083" max="14083" width="8" customWidth="1"/>
    <col min="14084" max="14084" width="15" customWidth="1"/>
    <col min="14085" max="14085" width="12.85546875" customWidth="1"/>
    <col min="14086" max="14086" width="13.140625" customWidth="1"/>
    <col min="14335" max="14335" width="60.42578125" customWidth="1"/>
    <col min="14336" max="14336" width="8.28515625" customWidth="1"/>
    <col min="14337" max="14337" width="8.85546875" customWidth="1"/>
    <col min="14338" max="14338" width="13.140625" customWidth="1"/>
    <col min="14339" max="14339" width="8" customWidth="1"/>
    <col min="14340" max="14340" width="15" customWidth="1"/>
    <col min="14341" max="14341" width="12.85546875" customWidth="1"/>
    <col min="14342" max="14342" width="13.140625" customWidth="1"/>
    <col min="14591" max="14591" width="60.42578125" customWidth="1"/>
    <col min="14592" max="14592" width="8.28515625" customWidth="1"/>
    <col min="14593" max="14593" width="8.85546875" customWidth="1"/>
    <col min="14594" max="14594" width="13.140625" customWidth="1"/>
    <col min="14595" max="14595" width="8" customWidth="1"/>
    <col min="14596" max="14596" width="15" customWidth="1"/>
    <col min="14597" max="14597" width="12.85546875" customWidth="1"/>
    <col min="14598" max="14598" width="13.140625" customWidth="1"/>
    <col min="14847" max="14847" width="60.42578125" customWidth="1"/>
    <col min="14848" max="14848" width="8.28515625" customWidth="1"/>
    <col min="14849" max="14849" width="8.85546875" customWidth="1"/>
    <col min="14850" max="14850" width="13.140625" customWidth="1"/>
    <col min="14851" max="14851" width="8" customWidth="1"/>
    <col min="14852" max="14852" width="15" customWidth="1"/>
    <col min="14853" max="14853" width="12.85546875" customWidth="1"/>
    <col min="14854" max="14854" width="13.140625" customWidth="1"/>
    <col min="15103" max="15103" width="60.42578125" customWidth="1"/>
    <col min="15104" max="15104" width="8.28515625" customWidth="1"/>
    <col min="15105" max="15105" width="8.85546875" customWidth="1"/>
    <col min="15106" max="15106" width="13.140625" customWidth="1"/>
    <col min="15107" max="15107" width="8" customWidth="1"/>
    <col min="15108" max="15108" width="15" customWidth="1"/>
    <col min="15109" max="15109" width="12.85546875" customWidth="1"/>
    <col min="15110" max="15110" width="13.140625" customWidth="1"/>
    <col min="15359" max="15359" width="60.42578125" customWidth="1"/>
    <col min="15360" max="15360" width="8.28515625" customWidth="1"/>
    <col min="15361" max="15361" width="8.85546875" customWidth="1"/>
    <col min="15362" max="15362" width="13.140625" customWidth="1"/>
    <col min="15363" max="15363" width="8" customWidth="1"/>
    <col min="15364" max="15364" width="15" customWidth="1"/>
    <col min="15365" max="15365" width="12.85546875" customWidth="1"/>
    <col min="15366" max="15366" width="13.140625" customWidth="1"/>
    <col min="15615" max="15615" width="60.42578125" customWidth="1"/>
    <col min="15616" max="15616" width="8.28515625" customWidth="1"/>
    <col min="15617" max="15617" width="8.85546875" customWidth="1"/>
    <col min="15618" max="15618" width="13.140625" customWidth="1"/>
    <col min="15619" max="15619" width="8" customWidth="1"/>
    <col min="15620" max="15620" width="15" customWidth="1"/>
    <col min="15621" max="15621" width="12.85546875" customWidth="1"/>
    <col min="15622" max="15622" width="13.140625" customWidth="1"/>
    <col min="15871" max="15871" width="60.42578125" customWidth="1"/>
    <col min="15872" max="15872" width="8.28515625" customWidth="1"/>
    <col min="15873" max="15873" width="8.85546875" customWidth="1"/>
    <col min="15874" max="15874" width="13.140625" customWidth="1"/>
    <col min="15875" max="15875" width="8" customWidth="1"/>
    <col min="15876" max="15876" width="15" customWidth="1"/>
    <col min="15877" max="15877" width="12.85546875" customWidth="1"/>
    <col min="15878" max="15878" width="13.140625" customWidth="1"/>
    <col min="16127" max="16127" width="60.42578125" customWidth="1"/>
    <col min="16128" max="16128" width="8.28515625" customWidth="1"/>
    <col min="16129" max="16129" width="8.85546875" customWidth="1"/>
    <col min="16130" max="16130" width="13.140625" customWidth="1"/>
    <col min="16131" max="16131" width="8" customWidth="1"/>
    <col min="16132" max="16132" width="15" customWidth="1"/>
    <col min="16133" max="16133" width="12.85546875" customWidth="1"/>
    <col min="16134" max="16134" width="13.140625" customWidth="1"/>
  </cols>
  <sheetData>
    <row r="1" spans="1:9" ht="12.75" customHeight="1" x14ac:dyDescent="0.25">
      <c r="F1" s="458" t="s">
        <v>340</v>
      </c>
      <c r="G1" s="458"/>
      <c r="H1" s="458"/>
      <c r="I1" s="458"/>
    </row>
    <row r="2" spans="1:9" x14ac:dyDescent="0.25">
      <c r="F2" s="458"/>
      <c r="G2" s="458"/>
      <c r="H2" s="458"/>
      <c r="I2" s="458"/>
    </row>
    <row r="3" spans="1:9" ht="26.25" customHeight="1" x14ac:dyDescent="0.25">
      <c r="F3" s="458"/>
      <c r="G3" s="458"/>
      <c r="H3" s="458"/>
      <c r="I3" s="458"/>
    </row>
    <row r="4" spans="1:9" ht="15" customHeight="1" x14ac:dyDescent="0.25">
      <c r="A4" s="484" t="s">
        <v>339</v>
      </c>
      <c r="B4" s="484"/>
      <c r="C4" s="484"/>
      <c r="D4" s="484"/>
      <c r="E4" s="484"/>
      <c r="F4" s="484"/>
      <c r="G4" s="484"/>
    </row>
    <row r="5" spans="1:9" ht="15" customHeight="1" x14ac:dyDescent="0.25">
      <c r="A5" s="484"/>
      <c r="B5" s="484"/>
      <c r="C5" s="484"/>
      <c r="D5" s="484"/>
      <c r="E5" s="484"/>
      <c r="F5" s="484"/>
      <c r="G5" s="484"/>
    </row>
    <row r="6" spans="1:9" ht="7.5" customHeight="1" x14ac:dyDescent="0.25">
      <c r="A6" s="484"/>
      <c r="B6" s="484"/>
      <c r="C6" s="484"/>
      <c r="D6" s="484"/>
      <c r="E6" s="484"/>
      <c r="F6" s="484"/>
      <c r="G6" s="484"/>
    </row>
    <row r="7" spans="1:9" ht="32.25" hidden="1" customHeight="1" x14ac:dyDescent="0.25">
      <c r="A7" s="484"/>
      <c r="B7" s="484"/>
      <c r="C7" s="484"/>
      <c r="D7" s="484"/>
      <c r="E7" s="484"/>
      <c r="F7" s="484"/>
      <c r="G7" s="484"/>
    </row>
    <row r="8" spans="1:9" ht="15.75" thickBot="1" x14ac:dyDescent="0.3">
      <c r="E8" s="42"/>
      <c r="H8" s="119"/>
      <c r="I8" s="119"/>
    </row>
    <row r="9" spans="1:9" ht="15.75" x14ac:dyDescent="0.25">
      <c r="A9" s="43"/>
      <c r="B9" s="43"/>
      <c r="C9" s="485" t="s">
        <v>131</v>
      </c>
      <c r="D9" s="485" t="s">
        <v>132</v>
      </c>
      <c r="E9" s="44"/>
      <c r="F9" s="44"/>
      <c r="G9" s="45"/>
      <c r="H9" s="487" t="s">
        <v>174</v>
      </c>
      <c r="I9" s="488"/>
    </row>
    <row r="10" spans="1:9" ht="15.75" x14ac:dyDescent="0.25">
      <c r="A10" s="294"/>
      <c r="B10" s="503" t="s">
        <v>144</v>
      </c>
      <c r="C10" s="486"/>
      <c r="D10" s="486"/>
      <c r="E10" s="46"/>
      <c r="F10" s="46"/>
      <c r="G10" s="3"/>
      <c r="H10" s="489"/>
      <c r="I10" s="490"/>
    </row>
    <row r="11" spans="1:9" ht="39" customHeight="1" thickBot="1" x14ac:dyDescent="0.3">
      <c r="A11" s="294" t="s">
        <v>43</v>
      </c>
      <c r="B11" s="504"/>
      <c r="C11" s="502"/>
      <c r="D11" s="502"/>
      <c r="E11" s="46" t="s">
        <v>44</v>
      </c>
      <c r="F11" s="46" t="s">
        <v>45</v>
      </c>
      <c r="G11" s="3">
        <v>2021</v>
      </c>
      <c r="H11" s="120">
        <v>2022</v>
      </c>
      <c r="I11" s="120">
        <v>2023</v>
      </c>
    </row>
    <row r="12" spans="1:9" ht="19.5" customHeight="1" x14ac:dyDescent="0.25">
      <c r="A12" s="364" t="s">
        <v>46</v>
      </c>
      <c r="B12" s="364">
        <v>916</v>
      </c>
      <c r="C12" s="365" t="s">
        <v>133</v>
      </c>
      <c r="D12" s="365" t="s">
        <v>134</v>
      </c>
      <c r="E12" s="366" t="s">
        <v>47</v>
      </c>
      <c r="F12" s="367" t="s">
        <v>48</v>
      </c>
      <c r="G12" s="368">
        <f>G13+G22+G64+G68+G73</f>
        <v>6027.6839999999993</v>
      </c>
      <c r="H12" s="368">
        <f>H13+H22+H64+H68+H73</f>
        <v>6061.5529999999999</v>
      </c>
      <c r="I12" s="368">
        <f>I13+I22+I64+I68+I73</f>
        <v>5710.5769999999993</v>
      </c>
    </row>
    <row r="13" spans="1:9" ht="27.75" customHeight="1" x14ac:dyDescent="0.25">
      <c r="A13" s="225" t="s">
        <v>49</v>
      </c>
      <c r="B13" s="278">
        <v>916</v>
      </c>
      <c r="C13" s="226" t="s">
        <v>133</v>
      </c>
      <c r="D13" s="226" t="s">
        <v>135</v>
      </c>
      <c r="E13" s="162" t="s">
        <v>47</v>
      </c>
      <c r="F13" s="162" t="s">
        <v>48</v>
      </c>
      <c r="G13" s="163">
        <f>G15</f>
        <v>991</v>
      </c>
      <c r="H13" s="164">
        <f>H15</f>
        <v>991</v>
      </c>
      <c r="I13" s="165">
        <f>I15</f>
        <v>991</v>
      </c>
    </row>
    <row r="14" spans="1:9" ht="40.5" customHeight="1" x14ac:dyDescent="0.25">
      <c r="A14" s="47" t="s">
        <v>51</v>
      </c>
      <c r="B14" s="57">
        <v>916</v>
      </c>
      <c r="C14" s="274" t="s">
        <v>133</v>
      </c>
      <c r="D14" s="274" t="s">
        <v>135</v>
      </c>
      <c r="E14" s="58" t="s">
        <v>213</v>
      </c>
      <c r="F14" s="58" t="s">
        <v>48</v>
      </c>
      <c r="G14" s="176">
        <f>G13</f>
        <v>991</v>
      </c>
      <c r="H14" s="177">
        <f>H13</f>
        <v>991</v>
      </c>
      <c r="I14" s="178">
        <f>I13</f>
        <v>991</v>
      </c>
    </row>
    <row r="15" spans="1:9" ht="27.75" customHeight="1" x14ac:dyDescent="0.25">
      <c r="A15" s="275" t="s">
        <v>52</v>
      </c>
      <c r="B15" s="57">
        <v>916</v>
      </c>
      <c r="C15" s="59" t="s">
        <v>133</v>
      </c>
      <c r="D15" s="59" t="s">
        <v>135</v>
      </c>
      <c r="E15" s="51">
        <v>8110000005</v>
      </c>
      <c r="F15" s="51" t="s">
        <v>48</v>
      </c>
      <c r="G15" s="108">
        <f>G16</f>
        <v>991</v>
      </c>
      <c r="H15" s="103">
        <f>H16</f>
        <v>991</v>
      </c>
      <c r="I15" s="97">
        <f>I16</f>
        <v>991</v>
      </c>
    </row>
    <row r="16" spans="1:9" ht="39" x14ac:dyDescent="0.25">
      <c r="A16" s="52" t="s">
        <v>53</v>
      </c>
      <c r="B16" s="57">
        <v>916</v>
      </c>
      <c r="C16" s="59" t="s">
        <v>133</v>
      </c>
      <c r="D16" s="59" t="s">
        <v>135</v>
      </c>
      <c r="E16" s="25">
        <v>8110000005</v>
      </c>
      <c r="F16" s="25">
        <v>100</v>
      </c>
      <c r="G16" s="109">
        <f t="shared" ref="G16:I16" si="0">G17</f>
        <v>991</v>
      </c>
      <c r="H16" s="104">
        <f t="shared" si="0"/>
        <v>991</v>
      </c>
      <c r="I16" s="85">
        <f t="shared" si="0"/>
        <v>991</v>
      </c>
    </row>
    <row r="17" spans="1:9" ht="15.75" x14ac:dyDescent="0.25">
      <c r="A17" s="52" t="s">
        <v>54</v>
      </c>
      <c r="B17" s="57">
        <v>916</v>
      </c>
      <c r="C17" s="59" t="s">
        <v>133</v>
      </c>
      <c r="D17" s="59" t="s">
        <v>135</v>
      </c>
      <c r="E17" s="25">
        <v>8110000005</v>
      </c>
      <c r="F17" s="25">
        <v>120</v>
      </c>
      <c r="G17" s="109">
        <f>G18+G20+G19+G21</f>
        <v>991</v>
      </c>
      <c r="H17" s="104">
        <f>H18+H20</f>
        <v>991</v>
      </c>
      <c r="I17" s="85">
        <f>I18+I20</f>
        <v>991</v>
      </c>
    </row>
    <row r="18" spans="1:9" ht="15.75" x14ac:dyDescent="0.25">
      <c r="A18" s="52" t="s">
        <v>55</v>
      </c>
      <c r="B18" s="57">
        <v>916</v>
      </c>
      <c r="C18" s="59" t="s">
        <v>133</v>
      </c>
      <c r="D18" s="59" t="s">
        <v>135</v>
      </c>
      <c r="E18" s="25">
        <v>8110000005</v>
      </c>
      <c r="F18" s="25">
        <v>121</v>
      </c>
      <c r="G18" s="109">
        <v>761</v>
      </c>
      <c r="H18" s="104">
        <v>761</v>
      </c>
      <c r="I18" s="85">
        <v>761</v>
      </c>
    </row>
    <row r="19" spans="1:9" s="342" customFormat="1" ht="15.75" x14ac:dyDescent="0.25">
      <c r="A19" s="52" t="s">
        <v>55</v>
      </c>
      <c r="B19" s="57">
        <v>916</v>
      </c>
      <c r="C19" s="59" t="s">
        <v>133</v>
      </c>
      <c r="D19" s="59" t="s">
        <v>135</v>
      </c>
      <c r="E19" s="25" t="s">
        <v>306</v>
      </c>
      <c r="F19" s="25">
        <v>121</v>
      </c>
      <c r="G19" s="109">
        <v>0</v>
      </c>
      <c r="H19" s="104">
        <v>0</v>
      </c>
      <c r="I19" s="85">
        <v>0</v>
      </c>
    </row>
    <row r="20" spans="1:9" ht="39" x14ac:dyDescent="0.25">
      <c r="A20" s="52" t="s">
        <v>56</v>
      </c>
      <c r="B20" s="186">
        <v>916</v>
      </c>
      <c r="C20" s="59" t="s">
        <v>133</v>
      </c>
      <c r="D20" s="59" t="s">
        <v>135</v>
      </c>
      <c r="E20" s="25">
        <v>8110000005</v>
      </c>
      <c r="F20" s="25">
        <v>129</v>
      </c>
      <c r="G20" s="109">
        <v>230</v>
      </c>
      <c r="H20" s="104">
        <v>230</v>
      </c>
      <c r="I20" s="85">
        <v>230</v>
      </c>
    </row>
    <row r="21" spans="1:9" s="342" customFormat="1" ht="39" x14ac:dyDescent="0.25">
      <c r="A21" s="52" t="s">
        <v>56</v>
      </c>
      <c r="B21" s="186">
        <v>916</v>
      </c>
      <c r="C21" s="59" t="s">
        <v>133</v>
      </c>
      <c r="D21" s="59" t="s">
        <v>135</v>
      </c>
      <c r="E21" s="25" t="s">
        <v>306</v>
      </c>
      <c r="F21" s="25">
        <v>129</v>
      </c>
      <c r="G21" s="109">
        <v>0</v>
      </c>
      <c r="H21" s="104">
        <v>0</v>
      </c>
      <c r="I21" s="104">
        <v>0</v>
      </c>
    </row>
    <row r="22" spans="1:9" ht="40.5" x14ac:dyDescent="0.25">
      <c r="A22" s="227" t="s">
        <v>57</v>
      </c>
      <c r="B22" s="278">
        <v>916</v>
      </c>
      <c r="C22" s="228" t="s">
        <v>133</v>
      </c>
      <c r="D22" s="228" t="s">
        <v>136</v>
      </c>
      <c r="E22" s="228" t="s">
        <v>47</v>
      </c>
      <c r="F22" s="228" t="s">
        <v>48</v>
      </c>
      <c r="G22" s="233">
        <f>G23+G46+G61</f>
        <v>4926.6839999999993</v>
      </c>
      <c r="H22" s="233">
        <f>H23+H46+H61</f>
        <v>4970.5529999999999</v>
      </c>
      <c r="I22" s="233">
        <f>I23+I46+I61</f>
        <v>4697.5769999999993</v>
      </c>
    </row>
    <row r="23" spans="1:9" ht="15.75" x14ac:dyDescent="0.25">
      <c r="A23" s="396" t="s">
        <v>58</v>
      </c>
      <c r="B23" s="280">
        <v>916</v>
      </c>
      <c r="C23" s="64" t="s">
        <v>133</v>
      </c>
      <c r="D23" s="64" t="s">
        <v>136</v>
      </c>
      <c r="E23" s="64">
        <v>8300000000</v>
      </c>
      <c r="F23" s="64" t="s">
        <v>48</v>
      </c>
      <c r="G23" s="246">
        <f>G24+G32+G42</f>
        <v>4840.1369999999997</v>
      </c>
      <c r="H23" s="246">
        <f t="shared" ref="H23:I23" si="1">H24+H32+H42</f>
        <v>4884.0060000000003</v>
      </c>
      <c r="I23" s="246">
        <f t="shared" si="1"/>
        <v>4611.03</v>
      </c>
    </row>
    <row r="24" spans="1:9" ht="15.75" x14ac:dyDescent="0.25">
      <c r="A24" s="121" t="s">
        <v>59</v>
      </c>
      <c r="B24" s="279">
        <v>916</v>
      </c>
      <c r="C24" s="395" t="s">
        <v>133</v>
      </c>
      <c r="D24" s="395" t="s">
        <v>136</v>
      </c>
      <c r="E24" s="408" t="s">
        <v>60</v>
      </c>
      <c r="F24" s="408" t="s">
        <v>48</v>
      </c>
      <c r="G24" s="409">
        <f>G25</f>
        <v>3630</v>
      </c>
      <c r="H24" s="409">
        <f t="shared" ref="H24:I24" si="2">H25</f>
        <v>3630</v>
      </c>
      <c r="I24" s="409">
        <f t="shared" si="2"/>
        <v>3630</v>
      </c>
    </row>
    <row r="25" spans="1:9" ht="38.25" x14ac:dyDescent="0.25">
      <c r="A25" s="54" t="s">
        <v>53</v>
      </c>
      <c r="B25" s="57">
        <v>916</v>
      </c>
      <c r="C25" s="60" t="s">
        <v>133</v>
      </c>
      <c r="D25" s="60" t="s">
        <v>136</v>
      </c>
      <c r="E25" s="238">
        <v>8310000005</v>
      </c>
      <c r="F25" s="239">
        <v>100</v>
      </c>
      <c r="G25" s="176">
        <f>G26</f>
        <v>3630</v>
      </c>
      <c r="H25" s="177">
        <f>H26</f>
        <v>3630</v>
      </c>
      <c r="I25" s="178">
        <f>I26</f>
        <v>3630</v>
      </c>
    </row>
    <row r="26" spans="1:9" ht="15.75" x14ac:dyDescent="0.25">
      <c r="A26" s="54" t="s">
        <v>54</v>
      </c>
      <c r="B26" s="57">
        <v>916</v>
      </c>
      <c r="C26" s="60" t="s">
        <v>133</v>
      </c>
      <c r="D26" s="60" t="s">
        <v>136</v>
      </c>
      <c r="E26" s="48">
        <v>8310000005</v>
      </c>
      <c r="F26" s="25">
        <v>120</v>
      </c>
      <c r="G26" s="109">
        <f>G27+G28+G29+G30+G31</f>
        <v>3630</v>
      </c>
      <c r="H26" s="104">
        <f>H27+H29+H30</f>
        <v>3630</v>
      </c>
      <c r="I26" s="85">
        <f>I27+I29+I30</f>
        <v>3630</v>
      </c>
    </row>
    <row r="27" spans="1:9" ht="15.75" x14ac:dyDescent="0.25">
      <c r="A27" s="54" t="s">
        <v>55</v>
      </c>
      <c r="B27" s="57">
        <v>916</v>
      </c>
      <c r="C27" s="60" t="s">
        <v>133</v>
      </c>
      <c r="D27" s="60" t="s">
        <v>136</v>
      </c>
      <c r="E27" s="48">
        <v>8310000005</v>
      </c>
      <c r="F27" s="25">
        <v>121</v>
      </c>
      <c r="G27" s="109">
        <f>'РАСХОДЫ прил 5'!F28</f>
        <v>2749</v>
      </c>
      <c r="H27" s="104">
        <f>'РАСХОДЫ прил 5'!G28</f>
        <v>2749</v>
      </c>
      <c r="I27" s="85">
        <f>'РАСХОДЫ прил 5'!H28</f>
        <v>2749</v>
      </c>
    </row>
    <row r="28" spans="1:9" s="342" customFormat="1" ht="15.75" x14ac:dyDescent="0.25">
      <c r="A28" s="54" t="s">
        <v>55</v>
      </c>
      <c r="B28" s="57">
        <v>916</v>
      </c>
      <c r="C28" s="60" t="s">
        <v>133</v>
      </c>
      <c r="D28" s="60" t="s">
        <v>136</v>
      </c>
      <c r="E28" s="48" t="s">
        <v>308</v>
      </c>
      <c r="F28" s="25">
        <v>121</v>
      </c>
      <c r="G28" s="109">
        <v>0</v>
      </c>
      <c r="H28" s="104">
        <v>0</v>
      </c>
      <c r="I28" s="85"/>
    </row>
    <row r="29" spans="1:9" ht="25.5" x14ac:dyDescent="0.25">
      <c r="A29" s="54" t="s">
        <v>61</v>
      </c>
      <c r="B29" s="57">
        <v>916</v>
      </c>
      <c r="C29" s="60" t="s">
        <v>133</v>
      </c>
      <c r="D29" s="60" t="s">
        <v>136</v>
      </c>
      <c r="E29" s="48">
        <v>8310000005</v>
      </c>
      <c r="F29" s="25">
        <v>122</v>
      </c>
      <c r="G29" s="109">
        <f>'РАСХОДЫ прил 5'!F30</f>
        <v>50</v>
      </c>
      <c r="H29" s="104">
        <f>'РАСХОДЫ прил 5'!G30</f>
        <v>50</v>
      </c>
      <c r="I29" s="85">
        <f>'РАСХОДЫ прил 5'!H30</f>
        <v>50</v>
      </c>
    </row>
    <row r="30" spans="1:9" ht="38.25" x14ac:dyDescent="0.25">
      <c r="A30" s="54" t="s">
        <v>56</v>
      </c>
      <c r="B30" s="57">
        <v>916</v>
      </c>
      <c r="C30" s="60" t="s">
        <v>133</v>
      </c>
      <c r="D30" s="60" t="s">
        <v>136</v>
      </c>
      <c r="E30" s="238">
        <v>8310000005</v>
      </c>
      <c r="F30" s="239">
        <v>129</v>
      </c>
      <c r="G30" s="240">
        <f>'РАСХОДЫ прил 5'!F31</f>
        <v>831</v>
      </c>
      <c r="H30" s="241">
        <f>'РАСХОДЫ прил 5'!G31</f>
        <v>831</v>
      </c>
      <c r="I30" s="242">
        <f>'РАСХОДЫ прил 5'!H31</f>
        <v>831</v>
      </c>
    </row>
    <row r="31" spans="1:9" s="342" customFormat="1" ht="38.25" x14ac:dyDescent="0.25">
      <c r="A31" s="54" t="s">
        <v>56</v>
      </c>
      <c r="B31" s="57">
        <v>916</v>
      </c>
      <c r="C31" s="60" t="s">
        <v>133</v>
      </c>
      <c r="D31" s="60" t="s">
        <v>136</v>
      </c>
      <c r="E31" s="48" t="s">
        <v>308</v>
      </c>
      <c r="F31" s="239">
        <v>129</v>
      </c>
      <c r="G31" s="240">
        <v>0</v>
      </c>
      <c r="H31" s="241">
        <v>0</v>
      </c>
      <c r="I31" s="242">
        <v>0</v>
      </c>
    </row>
    <row r="32" spans="1:9" ht="15.75" x14ac:dyDescent="0.25">
      <c r="A32" s="121" t="s">
        <v>62</v>
      </c>
      <c r="B32" s="279">
        <v>916</v>
      </c>
      <c r="C32" s="122" t="s">
        <v>133</v>
      </c>
      <c r="D32" s="122" t="s">
        <v>136</v>
      </c>
      <c r="E32" s="410">
        <v>8310000006</v>
      </c>
      <c r="F32" s="410" t="s">
        <v>48</v>
      </c>
      <c r="G32" s="243">
        <f>G33+G37</f>
        <v>1207.9370000000001</v>
      </c>
      <c r="H32" s="411">
        <f>H33+H37</f>
        <v>1251.806</v>
      </c>
      <c r="I32" s="412">
        <f>I33+I37</f>
        <v>978.82999999999993</v>
      </c>
    </row>
    <row r="33" spans="1:9" ht="15.75" x14ac:dyDescent="0.25">
      <c r="A33" s="54" t="s">
        <v>62</v>
      </c>
      <c r="B33" s="57">
        <v>916</v>
      </c>
      <c r="C33" s="60" t="s">
        <v>133</v>
      </c>
      <c r="D33" s="60" t="s">
        <v>136</v>
      </c>
      <c r="E33" s="239">
        <v>8310000006</v>
      </c>
      <c r="F33" s="239">
        <v>200</v>
      </c>
      <c r="G33" s="176">
        <f>G34</f>
        <v>795.66600000000005</v>
      </c>
      <c r="H33" s="177">
        <f>H34</f>
        <v>839.53500000000008</v>
      </c>
      <c r="I33" s="178">
        <f>I34</f>
        <v>566.55899999999997</v>
      </c>
    </row>
    <row r="34" spans="1:9" ht="25.5" x14ac:dyDescent="0.25">
      <c r="A34" s="54" t="s">
        <v>63</v>
      </c>
      <c r="B34" s="57">
        <v>916</v>
      </c>
      <c r="C34" s="60" t="s">
        <v>133</v>
      </c>
      <c r="D34" s="60" t="s">
        <v>136</v>
      </c>
      <c r="E34" s="239">
        <v>8310000006</v>
      </c>
      <c r="F34" s="239">
        <v>240</v>
      </c>
      <c r="G34" s="240">
        <f>G35+G36</f>
        <v>795.66600000000005</v>
      </c>
      <c r="H34" s="241">
        <f>H35+H36</f>
        <v>839.53500000000008</v>
      </c>
      <c r="I34" s="242">
        <f>I35+I36</f>
        <v>566.55899999999997</v>
      </c>
    </row>
    <row r="35" spans="1:9" ht="25.5" x14ac:dyDescent="0.25">
      <c r="A35" s="54" t="s">
        <v>64</v>
      </c>
      <c r="B35" s="57">
        <v>916</v>
      </c>
      <c r="C35" s="60" t="s">
        <v>133</v>
      </c>
      <c r="D35" s="60" t="s">
        <v>136</v>
      </c>
      <c r="E35" s="239">
        <v>8310000006</v>
      </c>
      <c r="F35" s="239">
        <v>242</v>
      </c>
      <c r="G35" s="240">
        <f>'РАСХОДЫ прил 5'!F36</f>
        <v>150</v>
      </c>
      <c r="H35" s="240">
        <f>'РАСХОДЫ прил 5'!G36</f>
        <v>150</v>
      </c>
      <c r="I35" s="240">
        <f>'РАСХОДЫ прил 5'!H36</f>
        <v>150</v>
      </c>
    </row>
    <row r="36" spans="1:9" ht="15.75" x14ac:dyDescent="0.25">
      <c r="A36" s="54" t="s">
        <v>259</v>
      </c>
      <c r="B36" s="57">
        <v>916</v>
      </c>
      <c r="C36" s="60" t="s">
        <v>133</v>
      </c>
      <c r="D36" s="60" t="s">
        <v>136</v>
      </c>
      <c r="E36" s="239">
        <v>8310000006</v>
      </c>
      <c r="F36" s="239">
        <v>244</v>
      </c>
      <c r="G36" s="240">
        <f>'РАСХОДЫ прил 5'!F37</f>
        <v>645.66600000000005</v>
      </c>
      <c r="H36" s="240">
        <f>'РАСХОДЫ прил 5'!G37</f>
        <v>689.53500000000008</v>
      </c>
      <c r="I36" s="240">
        <f>'РАСХОДЫ прил 5'!H37</f>
        <v>416.55899999999997</v>
      </c>
    </row>
    <row r="37" spans="1:9" ht="15.75" x14ac:dyDescent="0.25">
      <c r="A37" s="54" t="s">
        <v>66</v>
      </c>
      <c r="B37" s="57">
        <v>916</v>
      </c>
      <c r="C37" s="60" t="s">
        <v>133</v>
      </c>
      <c r="D37" s="60" t="s">
        <v>136</v>
      </c>
      <c r="E37" s="239">
        <v>8310000006</v>
      </c>
      <c r="F37" s="239">
        <v>800</v>
      </c>
      <c r="G37" s="176">
        <f>G38</f>
        <v>412.27100000000002</v>
      </c>
      <c r="H37" s="177">
        <f>H38</f>
        <v>412.27100000000002</v>
      </c>
      <c r="I37" s="178">
        <f>I38</f>
        <v>412.27100000000002</v>
      </c>
    </row>
    <row r="38" spans="1:9" ht="15.75" x14ac:dyDescent="0.25">
      <c r="A38" s="54" t="s">
        <v>67</v>
      </c>
      <c r="B38" s="57">
        <v>916</v>
      </c>
      <c r="C38" s="60" t="s">
        <v>133</v>
      </c>
      <c r="D38" s="60" t="s">
        <v>136</v>
      </c>
      <c r="E38" s="239">
        <v>8310000006</v>
      </c>
      <c r="F38" s="239">
        <v>850</v>
      </c>
      <c r="G38" s="240">
        <f>'РАСХОДЫ прил 5'!F39</f>
        <v>412.27100000000002</v>
      </c>
      <c r="H38" s="240">
        <f>'РАСХОДЫ прил 5'!G39</f>
        <v>412.27100000000002</v>
      </c>
      <c r="I38" s="240">
        <f>'РАСХОДЫ прил 5'!H39</f>
        <v>412.27100000000002</v>
      </c>
    </row>
    <row r="39" spans="1:9" ht="15.75" x14ac:dyDescent="0.25">
      <c r="A39" s="54" t="s">
        <v>68</v>
      </c>
      <c r="B39" s="57">
        <v>916</v>
      </c>
      <c r="C39" s="60" t="s">
        <v>133</v>
      </c>
      <c r="D39" s="60" t="s">
        <v>136</v>
      </c>
      <c r="E39" s="239">
        <v>8310000006</v>
      </c>
      <c r="F39" s="239">
        <v>851</v>
      </c>
      <c r="G39" s="240">
        <f>'РАСХОДЫ прил 5'!F40</f>
        <v>410.3</v>
      </c>
      <c r="H39" s="240">
        <f>'РАСХОДЫ прил 5'!G40</f>
        <v>410.3</v>
      </c>
      <c r="I39" s="240">
        <f>'РАСХОДЫ прил 5'!H40</f>
        <v>410.3</v>
      </c>
    </row>
    <row r="40" spans="1:9" ht="15.75" x14ac:dyDescent="0.25">
      <c r="A40" s="54" t="s">
        <v>69</v>
      </c>
      <c r="B40" s="57">
        <v>916</v>
      </c>
      <c r="C40" s="60" t="s">
        <v>133</v>
      </c>
      <c r="D40" s="60" t="s">
        <v>136</v>
      </c>
      <c r="E40" s="239">
        <v>8310000006</v>
      </c>
      <c r="F40" s="239">
        <v>852</v>
      </c>
      <c r="G40" s="240">
        <f>'РАСХОДЫ прил 5'!F41</f>
        <v>0.97099999999999997</v>
      </c>
      <c r="H40" s="240">
        <f>'РАСХОДЫ прил 5'!G41</f>
        <v>0.97099999999999997</v>
      </c>
      <c r="I40" s="240">
        <f>'РАСХОДЫ прил 5'!H41</f>
        <v>0.97099999999999997</v>
      </c>
    </row>
    <row r="41" spans="1:9" ht="15.75" x14ac:dyDescent="0.25">
      <c r="A41" s="54" t="s">
        <v>70</v>
      </c>
      <c r="B41" s="57">
        <v>916</v>
      </c>
      <c r="C41" s="60" t="s">
        <v>133</v>
      </c>
      <c r="D41" s="60" t="s">
        <v>136</v>
      </c>
      <c r="E41" s="239">
        <v>8310000006</v>
      </c>
      <c r="F41" s="239">
        <v>853</v>
      </c>
      <c r="G41" s="240">
        <f>'РАСХОДЫ прил 5'!F42</f>
        <v>1</v>
      </c>
      <c r="H41" s="240">
        <f>'РАСХОДЫ прил 5'!G42</f>
        <v>1</v>
      </c>
      <c r="I41" s="240">
        <f>'РАСХОДЫ прил 5'!H42</f>
        <v>1</v>
      </c>
    </row>
    <row r="42" spans="1:9" s="342" customFormat="1" ht="51" x14ac:dyDescent="0.25">
      <c r="A42" s="123" t="s">
        <v>73</v>
      </c>
      <c r="B42" s="279">
        <v>916</v>
      </c>
      <c r="C42" s="124" t="s">
        <v>133</v>
      </c>
      <c r="D42" s="124" t="s">
        <v>136</v>
      </c>
      <c r="E42" s="125" t="s">
        <v>74</v>
      </c>
      <c r="F42" s="125" t="s">
        <v>48</v>
      </c>
      <c r="G42" s="126">
        <f t="shared" ref="G42:I44" si="3">G43</f>
        <v>2.2000000000000002</v>
      </c>
      <c r="H42" s="127">
        <f t="shared" si="3"/>
        <v>2.2000000000000002</v>
      </c>
      <c r="I42" s="128">
        <f t="shared" si="3"/>
        <v>2.2000000000000002</v>
      </c>
    </row>
    <row r="43" spans="1:9" s="342" customFormat="1" ht="15.75" x14ac:dyDescent="0.25">
      <c r="A43" s="288" t="s">
        <v>62</v>
      </c>
      <c r="B43" s="57">
        <v>916</v>
      </c>
      <c r="C43" s="61" t="s">
        <v>133</v>
      </c>
      <c r="D43" s="61" t="s">
        <v>136</v>
      </c>
      <c r="E43" s="239" t="s">
        <v>74</v>
      </c>
      <c r="F43" s="239">
        <v>200</v>
      </c>
      <c r="G43" s="240">
        <f t="shared" si="3"/>
        <v>2.2000000000000002</v>
      </c>
      <c r="H43" s="241">
        <f t="shared" si="3"/>
        <v>2.2000000000000002</v>
      </c>
      <c r="I43" s="242">
        <f t="shared" si="3"/>
        <v>2.2000000000000002</v>
      </c>
    </row>
    <row r="44" spans="1:9" s="342" customFormat="1" ht="25.5" x14ac:dyDescent="0.25">
      <c r="A44" s="288" t="s">
        <v>63</v>
      </c>
      <c r="B44" s="57">
        <v>916</v>
      </c>
      <c r="C44" s="61" t="s">
        <v>133</v>
      </c>
      <c r="D44" s="61" t="s">
        <v>136</v>
      </c>
      <c r="E44" s="239" t="s">
        <v>74</v>
      </c>
      <c r="F44" s="239">
        <v>240</v>
      </c>
      <c r="G44" s="240">
        <f t="shared" si="3"/>
        <v>2.2000000000000002</v>
      </c>
      <c r="H44" s="241">
        <f t="shared" si="3"/>
        <v>2.2000000000000002</v>
      </c>
      <c r="I44" s="242">
        <f t="shared" si="3"/>
        <v>2.2000000000000002</v>
      </c>
    </row>
    <row r="45" spans="1:9" s="342" customFormat="1" ht="15.75" x14ac:dyDescent="0.25">
      <c r="A45" s="288" t="s">
        <v>259</v>
      </c>
      <c r="B45" s="57">
        <v>916</v>
      </c>
      <c r="C45" s="61" t="s">
        <v>133</v>
      </c>
      <c r="D45" s="61" t="s">
        <v>136</v>
      </c>
      <c r="E45" s="239" t="s">
        <v>74</v>
      </c>
      <c r="F45" s="239">
        <v>244</v>
      </c>
      <c r="G45" s="240">
        <v>2.2000000000000002</v>
      </c>
      <c r="H45" s="241">
        <v>2.2000000000000002</v>
      </c>
      <c r="I45" s="242">
        <v>2.2000000000000002</v>
      </c>
    </row>
    <row r="46" spans="1:9" ht="38.25" x14ac:dyDescent="0.25">
      <c r="A46" s="404" t="s">
        <v>172</v>
      </c>
      <c r="B46" s="280">
        <v>916</v>
      </c>
      <c r="C46" s="397" t="s">
        <v>133</v>
      </c>
      <c r="D46" s="397" t="s">
        <v>136</v>
      </c>
      <c r="E46" s="399">
        <v>9520000000</v>
      </c>
      <c r="F46" s="399" t="s">
        <v>48</v>
      </c>
      <c r="G46" s="400">
        <f>G47+G54</f>
        <v>50</v>
      </c>
      <c r="H46" s="405">
        <f t="shared" ref="G46:I49" si="4">H47</f>
        <v>50</v>
      </c>
      <c r="I46" s="406">
        <f t="shared" si="4"/>
        <v>50</v>
      </c>
    </row>
    <row r="47" spans="1:9" ht="38.25" x14ac:dyDescent="0.25">
      <c r="A47" s="54" t="s">
        <v>173</v>
      </c>
      <c r="B47" s="57">
        <v>916</v>
      </c>
      <c r="C47" s="60" t="s">
        <v>133</v>
      </c>
      <c r="D47" s="60" t="s">
        <v>136</v>
      </c>
      <c r="E47" s="239">
        <v>9520000048</v>
      </c>
      <c r="F47" s="239" t="s">
        <v>48</v>
      </c>
      <c r="G47" s="240">
        <f>G48+G51</f>
        <v>50</v>
      </c>
      <c r="H47" s="241">
        <f>H48+H51</f>
        <v>50</v>
      </c>
      <c r="I47" s="241">
        <f>I48+I51</f>
        <v>50</v>
      </c>
    </row>
    <row r="48" spans="1:9" ht="38.25" x14ac:dyDescent="0.25">
      <c r="A48" s="54" t="s">
        <v>53</v>
      </c>
      <c r="B48" s="57">
        <v>916</v>
      </c>
      <c r="C48" s="60" t="s">
        <v>133</v>
      </c>
      <c r="D48" s="60" t="s">
        <v>136</v>
      </c>
      <c r="E48" s="239">
        <v>9520000048</v>
      </c>
      <c r="F48" s="245">
        <v>100</v>
      </c>
      <c r="G48" s="240">
        <f t="shared" si="4"/>
        <v>40</v>
      </c>
      <c r="H48" s="241">
        <f t="shared" si="4"/>
        <v>40</v>
      </c>
      <c r="I48" s="242">
        <f t="shared" si="4"/>
        <v>40</v>
      </c>
    </row>
    <row r="49" spans="1:9" ht="15.75" x14ac:dyDescent="0.25">
      <c r="A49" s="54" t="s">
        <v>54</v>
      </c>
      <c r="B49" s="57">
        <v>916</v>
      </c>
      <c r="C49" s="60" t="s">
        <v>133</v>
      </c>
      <c r="D49" s="60" t="s">
        <v>136</v>
      </c>
      <c r="E49" s="239">
        <v>9520000048</v>
      </c>
      <c r="F49" s="245">
        <v>120</v>
      </c>
      <c r="G49" s="240">
        <f t="shared" si="4"/>
        <v>40</v>
      </c>
      <c r="H49" s="241">
        <f>H50</f>
        <v>40</v>
      </c>
      <c r="I49" s="242">
        <f>I50</f>
        <v>40</v>
      </c>
    </row>
    <row r="50" spans="1:9" ht="38.25" x14ac:dyDescent="0.25">
      <c r="A50" s="423" t="s">
        <v>325</v>
      </c>
      <c r="B50" s="57">
        <v>916</v>
      </c>
      <c r="C50" s="60" t="s">
        <v>133</v>
      </c>
      <c r="D50" s="60" t="s">
        <v>136</v>
      </c>
      <c r="E50" s="239">
        <v>9520000048</v>
      </c>
      <c r="F50" s="245">
        <v>122</v>
      </c>
      <c r="G50" s="240">
        <f>'РАСХОДЫ прил 5'!F51</f>
        <v>40</v>
      </c>
      <c r="H50" s="240">
        <f>'РАСХОДЫ прил 5'!G51</f>
        <v>40</v>
      </c>
      <c r="I50" s="240">
        <f>'РАСХОДЫ прил 5'!H51</f>
        <v>40</v>
      </c>
    </row>
    <row r="51" spans="1:9" s="342" customFormat="1" ht="15.75" x14ac:dyDescent="0.25">
      <c r="A51" s="423" t="s">
        <v>62</v>
      </c>
      <c r="B51" s="57">
        <v>916</v>
      </c>
      <c r="C51" s="334" t="s">
        <v>133</v>
      </c>
      <c r="D51" s="334" t="s">
        <v>136</v>
      </c>
      <c r="E51" s="334" t="s">
        <v>329</v>
      </c>
      <c r="F51" s="425">
        <v>200</v>
      </c>
      <c r="G51" s="240">
        <f>G52</f>
        <v>10</v>
      </c>
      <c r="H51" s="240">
        <f t="shared" ref="H51:I52" si="5">H52</f>
        <v>10</v>
      </c>
      <c r="I51" s="240">
        <f t="shared" si="5"/>
        <v>10</v>
      </c>
    </row>
    <row r="52" spans="1:9" s="342" customFormat="1" ht="25.5" x14ac:dyDescent="0.25">
      <c r="A52" s="423" t="s">
        <v>63</v>
      </c>
      <c r="B52" s="57">
        <v>916</v>
      </c>
      <c r="C52" s="334" t="s">
        <v>133</v>
      </c>
      <c r="D52" s="334" t="s">
        <v>136</v>
      </c>
      <c r="E52" s="334" t="s">
        <v>329</v>
      </c>
      <c r="F52" s="425">
        <v>240</v>
      </c>
      <c r="G52" s="240">
        <f>G53</f>
        <v>10</v>
      </c>
      <c r="H52" s="240">
        <f t="shared" si="5"/>
        <v>10</v>
      </c>
      <c r="I52" s="240">
        <f t="shared" si="5"/>
        <v>10</v>
      </c>
    </row>
    <row r="53" spans="1:9" s="342" customFormat="1" ht="25.5" x14ac:dyDescent="0.25">
      <c r="A53" s="423" t="s">
        <v>327</v>
      </c>
      <c r="B53" s="57">
        <v>916</v>
      </c>
      <c r="C53" s="334" t="s">
        <v>133</v>
      </c>
      <c r="D53" s="334" t="s">
        <v>136</v>
      </c>
      <c r="E53" s="334" t="s">
        <v>329</v>
      </c>
      <c r="F53" s="425">
        <v>244</v>
      </c>
      <c r="G53" s="240">
        <f>'РАСХОДЫ прил 5'!F54</f>
        <v>10</v>
      </c>
      <c r="H53" s="240">
        <f>'РАСХОДЫ прил 5'!G54</f>
        <v>10</v>
      </c>
      <c r="I53" s="240">
        <f>'РАСХОДЫ прил 5'!H54</f>
        <v>10</v>
      </c>
    </row>
    <row r="54" spans="1:9" s="342" customFormat="1" ht="51" x14ac:dyDescent="0.25">
      <c r="A54" s="422" t="s">
        <v>324</v>
      </c>
      <c r="B54" s="57">
        <v>916</v>
      </c>
      <c r="C54" s="440" t="s">
        <v>133</v>
      </c>
      <c r="D54" s="440" t="s">
        <v>136</v>
      </c>
      <c r="E54" s="427" t="s">
        <v>326</v>
      </c>
      <c r="F54" s="428" t="s">
        <v>48</v>
      </c>
      <c r="G54" s="176">
        <f>G55+G58</f>
        <v>0</v>
      </c>
      <c r="H54" s="176">
        <f t="shared" ref="H54:I54" si="6">H55+H58</f>
        <v>0</v>
      </c>
      <c r="I54" s="176">
        <f t="shared" si="6"/>
        <v>0</v>
      </c>
    </row>
    <row r="55" spans="1:9" s="342" customFormat="1" ht="38.25" x14ac:dyDescent="0.25">
      <c r="A55" s="423" t="s">
        <v>53</v>
      </c>
      <c r="B55" s="57">
        <v>916</v>
      </c>
      <c r="C55" s="420" t="s">
        <v>133</v>
      </c>
      <c r="D55" s="334" t="s">
        <v>136</v>
      </c>
      <c r="E55" s="424" t="s">
        <v>326</v>
      </c>
      <c r="F55" s="425">
        <v>100</v>
      </c>
      <c r="G55" s="240">
        <f>G56</f>
        <v>0</v>
      </c>
      <c r="H55" s="240">
        <f t="shared" ref="H55:I56" si="7">H56</f>
        <v>0</v>
      </c>
      <c r="I55" s="240">
        <f t="shared" si="7"/>
        <v>0</v>
      </c>
    </row>
    <row r="56" spans="1:9" s="342" customFormat="1" ht="15.75" x14ac:dyDescent="0.25">
      <c r="A56" s="423" t="s">
        <v>54</v>
      </c>
      <c r="B56" s="57">
        <v>916</v>
      </c>
      <c r="C56" s="420" t="s">
        <v>133</v>
      </c>
      <c r="D56" s="334" t="s">
        <v>136</v>
      </c>
      <c r="E56" s="424" t="s">
        <v>326</v>
      </c>
      <c r="F56" s="425">
        <v>120</v>
      </c>
      <c r="G56" s="240">
        <f>G57</f>
        <v>0</v>
      </c>
      <c r="H56" s="240">
        <f t="shared" si="7"/>
        <v>0</v>
      </c>
      <c r="I56" s="240">
        <f t="shared" si="7"/>
        <v>0</v>
      </c>
    </row>
    <row r="57" spans="1:9" s="342" customFormat="1" ht="38.25" x14ac:dyDescent="0.25">
      <c r="A57" s="423" t="s">
        <v>325</v>
      </c>
      <c r="B57" s="57">
        <v>916</v>
      </c>
      <c r="C57" s="420" t="s">
        <v>133</v>
      </c>
      <c r="D57" s="334" t="s">
        <v>136</v>
      </c>
      <c r="E57" s="424" t="s">
        <v>326</v>
      </c>
      <c r="F57" s="425">
        <v>122</v>
      </c>
      <c r="G57" s="240">
        <v>0</v>
      </c>
      <c r="H57" s="241">
        <v>0</v>
      </c>
      <c r="I57" s="242">
        <v>0</v>
      </c>
    </row>
    <row r="58" spans="1:9" s="342" customFormat="1" ht="15.75" x14ac:dyDescent="0.25">
      <c r="A58" s="423" t="s">
        <v>62</v>
      </c>
      <c r="B58" s="57">
        <v>916</v>
      </c>
      <c r="C58" s="420" t="s">
        <v>133</v>
      </c>
      <c r="D58" s="334" t="s">
        <v>136</v>
      </c>
      <c r="E58" s="424" t="s">
        <v>326</v>
      </c>
      <c r="F58" s="425">
        <v>200</v>
      </c>
      <c r="G58" s="240">
        <f>G59</f>
        <v>0</v>
      </c>
      <c r="H58" s="240">
        <f t="shared" ref="H58:I59" si="8">H59</f>
        <v>0</v>
      </c>
      <c r="I58" s="240">
        <f t="shared" si="8"/>
        <v>0</v>
      </c>
    </row>
    <row r="59" spans="1:9" s="342" customFormat="1" ht="25.5" x14ac:dyDescent="0.25">
      <c r="A59" s="423" t="s">
        <v>63</v>
      </c>
      <c r="B59" s="57">
        <v>916</v>
      </c>
      <c r="C59" s="420" t="s">
        <v>133</v>
      </c>
      <c r="D59" s="334" t="s">
        <v>136</v>
      </c>
      <c r="E59" s="424" t="s">
        <v>326</v>
      </c>
      <c r="F59" s="425">
        <v>240</v>
      </c>
      <c r="G59" s="240">
        <f>G60</f>
        <v>0</v>
      </c>
      <c r="H59" s="240">
        <f t="shared" si="8"/>
        <v>0</v>
      </c>
      <c r="I59" s="240">
        <f t="shared" si="8"/>
        <v>0</v>
      </c>
    </row>
    <row r="60" spans="1:9" s="342" customFormat="1" ht="25.5" x14ac:dyDescent="0.25">
      <c r="A60" s="423" t="s">
        <v>327</v>
      </c>
      <c r="B60" s="57">
        <v>916</v>
      </c>
      <c r="C60" s="420" t="s">
        <v>133</v>
      </c>
      <c r="D60" s="334" t="s">
        <v>136</v>
      </c>
      <c r="E60" s="424" t="s">
        <v>326</v>
      </c>
      <c r="F60" s="425">
        <v>244</v>
      </c>
      <c r="G60" s="240">
        <v>0</v>
      </c>
      <c r="H60" s="241">
        <v>0</v>
      </c>
      <c r="I60" s="242">
        <v>0</v>
      </c>
    </row>
    <row r="61" spans="1:9" ht="102" customHeight="1" x14ac:dyDescent="0.25">
      <c r="A61" s="63" t="s">
        <v>71</v>
      </c>
      <c r="B61" s="280">
        <v>916</v>
      </c>
      <c r="C61" s="407" t="s">
        <v>133</v>
      </c>
      <c r="D61" s="407" t="s">
        <v>136</v>
      </c>
      <c r="E61" s="399">
        <v>4310000003</v>
      </c>
      <c r="F61" s="399" t="s">
        <v>48</v>
      </c>
      <c r="G61" s="400">
        <f t="shared" ref="G61:I62" si="9">G62</f>
        <v>36.546999999999997</v>
      </c>
      <c r="H61" s="405">
        <f t="shared" si="9"/>
        <v>36.546999999999997</v>
      </c>
      <c r="I61" s="406">
        <f t="shared" si="9"/>
        <v>36.546999999999997</v>
      </c>
    </row>
    <row r="62" spans="1:9" ht="15.75" x14ac:dyDescent="0.25">
      <c r="A62" s="288" t="s">
        <v>72</v>
      </c>
      <c r="B62" s="57">
        <v>916</v>
      </c>
      <c r="C62" s="61" t="s">
        <v>133</v>
      </c>
      <c r="D62" s="61" t="s">
        <v>136</v>
      </c>
      <c r="E62" s="239">
        <v>4310000003</v>
      </c>
      <c r="F62" s="239">
        <v>500</v>
      </c>
      <c r="G62" s="240">
        <f t="shared" si="9"/>
        <v>36.546999999999997</v>
      </c>
      <c r="H62" s="241">
        <f t="shared" si="9"/>
        <v>36.546999999999997</v>
      </c>
      <c r="I62" s="242">
        <f t="shared" si="9"/>
        <v>36.546999999999997</v>
      </c>
    </row>
    <row r="63" spans="1:9" ht="15.75" x14ac:dyDescent="0.25">
      <c r="A63" s="288" t="s">
        <v>41</v>
      </c>
      <c r="B63" s="57">
        <v>916</v>
      </c>
      <c r="C63" s="61" t="s">
        <v>133</v>
      </c>
      <c r="D63" s="61" t="s">
        <v>136</v>
      </c>
      <c r="E63" s="239">
        <v>4310000003</v>
      </c>
      <c r="F63" s="239">
        <v>540</v>
      </c>
      <c r="G63" s="240">
        <f>'РАСХОДЫ прил 5'!F64</f>
        <v>36.546999999999997</v>
      </c>
      <c r="H63" s="241">
        <f>'РАСХОДЫ прил 5'!G64</f>
        <v>36.546999999999997</v>
      </c>
      <c r="I63" s="242">
        <f>'РАСХОДЫ прил 5'!H64</f>
        <v>36.546999999999997</v>
      </c>
    </row>
    <row r="64" spans="1:9" ht="15.75" x14ac:dyDescent="0.25">
      <c r="A64" s="161" t="s">
        <v>75</v>
      </c>
      <c r="B64" s="278">
        <v>916</v>
      </c>
      <c r="C64" s="229" t="s">
        <v>133</v>
      </c>
      <c r="D64" s="229" t="s">
        <v>137</v>
      </c>
      <c r="E64" s="228" t="s">
        <v>47</v>
      </c>
      <c r="F64" s="228" t="s">
        <v>48</v>
      </c>
      <c r="G64" s="233">
        <f t="shared" ref="G64:I66" si="10">G65</f>
        <v>0</v>
      </c>
      <c r="H64" s="234">
        <f t="shared" si="10"/>
        <v>0</v>
      </c>
      <c r="I64" s="235">
        <f t="shared" si="10"/>
        <v>0</v>
      </c>
    </row>
    <row r="65" spans="1:9" ht="15.75" x14ac:dyDescent="0.25">
      <c r="A65" s="288" t="s">
        <v>76</v>
      </c>
      <c r="B65" s="57">
        <v>916</v>
      </c>
      <c r="C65" s="61" t="s">
        <v>133</v>
      </c>
      <c r="D65" s="61" t="s">
        <v>137</v>
      </c>
      <c r="E65" s="239">
        <v>9910000045</v>
      </c>
      <c r="F65" s="239" t="s">
        <v>48</v>
      </c>
      <c r="G65" s="240">
        <f t="shared" si="10"/>
        <v>0</v>
      </c>
      <c r="H65" s="241">
        <f t="shared" si="10"/>
        <v>0</v>
      </c>
      <c r="I65" s="242">
        <f t="shared" si="10"/>
        <v>0</v>
      </c>
    </row>
    <row r="66" spans="1:9" ht="25.5" x14ac:dyDescent="0.25">
      <c r="A66" s="288" t="s">
        <v>77</v>
      </c>
      <c r="B66" s="57">
        <v>916</v>
      </c>
      <c r="C66" s="61" t="s">
        <v>133</v>
      </c>
      <c r="D66" s="61" t="s">
        <v>137</v>
      </c>
      <c r="E66" s="239">
        <v>9910000045</v>
      </c>
      <c r="F66" s="239">
        <v>800</v>
      </c>
      <c r="G66" s="240">
        <f t="shared" si="10"/>
        <v>0</v>
      </c>
      <c r="H66" s="241">
        <f t="shared" si="10"/>
        <v>0</v>
      </c>
      <c r="I66" s="242">
        <f t="shared" si="10"/>
        <v>0</v>
      </c>
    </row>
    <row r="67" spans="1:9" ht="15.75" x14ac:dyDescent="0.25">
      <c r="A67" s="288" t="s">
        <v>78</v>
      </c>
      <c r="B67" s="57">
        <v>916</v>
      </c>
      <c r="C67" s="61" t="s">
        <v>133</v>
      </c>
      <c r="D67" s="61" t="s">
        <v>137</v>
      </c>
      <c r="E67" s="239">
        <v>9910000045</v>
      </c>
      <c r="F67" s="239">
        <v>880</v>
      </c>
      <c r="G67" s="240">
        <f>'РАСХОДЫ прил 5'!F68</f>
        <v>0</v>
      </c>
      <c r="H67" s="240">
        <f>'РАСХОДЫ прил 5'!G68</f>
        <v>0</v>
      </c>
      <c r="I67" s="240">
        <f>'РАСХОДЫ прил 5'!H68</f>
        <v>0</v>
      </c>
    </row>
    <row r="68" spans="1:9" ht="15.75" x14ac:dyDescent="0.25">
      <c r="A68" s="161" t="s">
        <v>79</v>
      </c>
      <c r="B68" s="278">
        <v>916</v>
      </c>
      <c r="C68" s="228" t="s">
        <v>133</v>
      </c>
      <c r="D68" s="228" t="s">
        <v>138</v>
      </c>
      <c r="E68" s="228" t="s">
        <v>47</v>
      </c>
      <c r="F68" s="228" t="s">
        <v>48</v>
      </c>
      <c r="G68" s="233">
        <f t="shared" ref="G68:I71" si="11">G69</f>
        <v>20</v>
      </c>
      <c r="H68" s="234">
        <f t="shared" si="11"/>
        <v>20</v>
      </c>
      <c r="I68" s="235">
        <f t="shared" si="11"/>
        <v>20</v>
      </c>
    </row>
    <row r="69" spans="1:9" ht="25.5" x14ac:dyDescent="0.25">
      <c r="A69" s="288" t="s">
        <v>80</v>
      </c>
      <c r="B69" s="57">
        <v>916</v>
      </c>
      <c r="C69" s="61" t="s">
        <v>133</v>
      </c>
      <c r="D69" s="61" t="s">
        <v>138</v>
      </c>
      <c r="E69" s="239">
        <v>9910000000</v>
      </c>
      <c r="F69" s="239">
        <v>0</v>
      </c>
      <c r="G69" s="240">
        <f t="shared" si="11"/>
        <v>20</v>
      </c>
      <c r="H69" s="241">
        <f t="shared" si="11"/>
        <v>20</v>
      </c>
      <c r="I69" s="242">
        <f t="shared" si="11"/>
        <v>20</v>
      </c>
    </row>
    <row r="70" spans="1:9" ht="15.75" x14ac:dyDescent="0.25">
      <c r="A70" s="288" t="s">
        <v>81</v>
      </c>
      <c r="B70" s="57">
        <v>916</v>
      </c>
      <c r="C70" s="61" t="s">
        <v>133</v>
      </c>
      <c r="D70" s="61" t="s">
        <v>138</v>
      </c>
      <c r="E70" s="239">
        <v>9910000008</v>
      </c>
      <c r="F70" s="239">
        <v>0</v>
      </c>
      <c r="G70" s="240">
        <f t="shared" si="11"/>
        <v>20</v>
      </c>
      <c r="H70" s="241">
        <f t="shared" si="11"/>
        <v>20</v>
      </c>
      <c r="I70" s="242">
        <f t="shared" si="11"/>
        <v>20</v>
      </c>
    </row>
    <row r="71" spans="1:9" ht="15.75" x14ac:dyDescent="0.25">
      <c r="A71" s="288" t="s">
        <v>66</v>
      </c>
      <c r="B71" s="57">
        <v>916</v>
      </c>
      <c r="C71" s="61" t="s">
        <v>133</v>
      </c>
      <c r="D71" s="61" t="s">
        <v>138</v>
      </c>
      <c r="E71" s="239">
        <v>9910000008</v>
      </c>
      <c r="F71" s="239">
        <v>800</v>
      </c>
      <c r="G71" s="240">
        <f t="shared" si="11"/>
        <v>20</v>
      </c>
      <c r="H71" s="241">
        <f t="shared" si="11"/>
        <v>20</v>
      </c>
      <c r="I71" s="242">
        <f t="shared" si="11"/>
        <v>20</v>
      </c>
    </row>
    <row r="72" spans="1:9" ht="15.75" x14ac:dyDescent="0.25">
      <c r="A72" s="288" t="s">
        <v>82</v>
      </c>
      <c r="B72" s="57">
        <v>916</v>
      </c>
      <c r="C72" s="61" t="s">
        <v>133</v>
      </c>
      <c r="D72" s="61" t="s">
        <v>138</v>
      </c>
      <c r="E72" s="239">
        <v>9910000008</v>
      </c>
      <c r="F72" s="239">
        <v>870</v>
      </c>
      <c r="G72" s="240">
        <v>20</v>
      </c>
      <c r="H72" s="241">
        <v>20</v>
      </c>
      <c r="I72" s="242">
        <v>20</v>
      </c>
    </row>
    <row r="73" spans="1:9" ht="15.75" x14ac:dyDescent="0.25">
      <c r="A73" s="161" t="s">
        <v>83</v>
      </c>
      <c r="B73" s="278">
        <v>916</v>
      </c>
      <c r="C73" s="228" t="s">
        <v>133</v>
      </c>
      <c r="D73" s="228" t="s">
        <v>139</v>
      </c>
      <c r="E73" s="228" t="s">
        <v>47</v>
      </c>
      <c r="F73" s="228" t="s">
        <v>48</v>
      </c>
      <c r="G73" s="233">
        <f t="shared" ref="G73:I78" si="12">G74</f>
        <v>90</v>
      </c>
      <c r="H73" s="233">
        <f t="shared" si="12"/>
        <v>80</v>
      </c>
      <c r="I73" s="233">
        <f t="shared" si="12"/>
        <v>2</v>
      </c>
    </row>
    <row r="74" spans="1:9" ht="25.5" x14ac:dyDescent="0.25">
      <c r="A74" s="288" t="s">
        <v>84</v>
      </c>
      <c r="B74" s="57">
        <v>916</v>
      </c>
      <c r="C74" s="61" t="s">
        <v>133</v>
      </c>
      <c r="D74" s="61" t="s">
        <v>139</v>
      </c>
      <c r="E74" s="239">
        <v>9900000000</v>
      </c>
      <c r="F74" s="239" t="s">
        <v>48</v>
      </c>
      <c r="G74" s="240">
        <f t="shared" si="12"/>
        <v>90</v>
      </c>
      <c r="H74" s="240">
        <f t="shared" si="12"/>
        <v>80</v>
      </c>
      <c r="I74" s="240">
        <f t="shared" si="12"/>
        <v>2</v>
      </c>
    </row>
    <row r="75" spans="1:9" ht="25.5" x14ac:dyDescent="0.25">
      <c r="A75" s="288" t="s">
        <v>80</v>
      </c>
      <c r="B75" s="57">
        <v>916</v>
      </c>
      <c r="C75" s="61" t="s">
        <v>133</v>
      </c>
      <c r="D75" s="61" t="s">
        <v>139</v>
      </c>
      <c r="E75" s="239">
        <v>9910000000</v>
      </c>
      <c r="F75" s="239" t="s">
        <v>48</v>
      </c>
      <c r="G75" s="240">
        <f t="shared" si="12"/>
        <v>90</v>
      </c>
      <c r="H75" s="240">
        <f t="shared" si="12"/>
        <v>80</v>
      </c>
      <c r="I75" s="240">
        <f t="shared" si="12"/>
        <v>2</v>
      </c>
    </row>
    <row r="76" spans="1:9" ht="15.75" x14ac:dyDescent="0.25">
      <c r="A76" s="288" t="s">
        <v>85</v>
      </c>
      <c r="B76" s="57">
        <v>916</v>
      </c>
      <c r="C76" s="61" t="s">
        <v>133</v>
      </c>
      <c r="D76" s="61" t="s">
        <v>139</v>
      </c>
      <c r="E76" s="239">
        <v>9910000046</v>
      </c>
      <c r="F76" s="239" t="s">
        <v>48</v>
      </c>
      <c r="G76" s="240">
        <f>G77+G80</f>
        <v>90</v>
      </c>
      <c r="H76" s="240">
        <f t="shared" ref="H76:I76" si="13">H77+H80</f>
        <v>80</v>
      </c>
      <c r="I76" s="240">
        <f t="shared" si="13"/>
        <v>2</v>
      </c>
    </row>
    <row r="77" spans="1:9" ht="15.75" x14ac:dyDescent="0.25">
      <c r="A77" s="288" t="s">
        <v>66</v>
      </c>
      <c r="B77" s="57">
        <v>916</v>
      </c>
      <c r="C77" s="61" t="s">
        <v>133</v>
      </c>
      <c r="D77" s="61" t="s">
        <v>139</v>
      </c>
      <c r="E77" s="239">
        <v>9910000046</v>
      </c>
      <c r="F77" s="239">
        <v>800</v>
      </c>
      <c r="G77" s="240">
        <f t="shared" si="12"/>
        <v>5</v>
      </c>
      <c r="H77" s="241">
        <f t="shared" si="12"/>
        <v>5</v>
      </c>
      <c r="I77" s="242">
        <f t="shared" si="12"/>
        <v>2</v>
      </c>
    </row>
    <row r="78" spans="1:9" ht="15.75" x14ac:dyDescent="0.25">
      <c r="A78" s="288" t="s">
        <v>86</v>
      </c>
      <c r="B78" s="57">
        <v>916</v>
      </c>
      <c r="C78" s="61" t="s">
        <v>133</v>
      </c>
      <c r="D78" s="61" t="s">
        <v>139</v>
      </c>
      <c r="E78" s="239">
        <v>9910000046</v>
      </c>
      <c r="F78" s="239">
        <v>850</v>
      </c>
      <c r="G78" s="240">
        <f t="shared" si="12"/>
        <v>5</v>
      </c>
      <c r="H78" s="241">
        <f t="shared" si="12"/>
        <v>5</v>
      </c>
      <c r="I78" s="242">
        <f t="shared" si="12"/>
        <v>2</v>
      </c>
    </row>
    <row r="79" spans="1:9" ht="15.75" x14ac:dyDescent="0.25">
      <c r="A79" s="288" t="s">
        <v>70</v>
      </c>
      <c r="B79" s="57">
        <v>916</v>
      </c>
      <c r="C79" s="61" t="s">
        <v>133</v>
      </c>
      <c r="D79" s="61" t="s">
        <v>139</v>
      </c>
      <c r="E79" s="239">
        <v>9910000046</v>
      </c>
      <c r="F79" s="239">
        <v>853</v>
      </c>
      <c r="G79" s="240">
        <v>5</v>
      </c>
      <c r="H79" s="241">
        <f>'РАСХОДЫ прил 5'!G80</f>
        <v>5</v>
      </c>
      <c r="I79" s="242">
        <v>2</v>
      </c>
    </row>
    <row r="80" spans="1:9" s="342" customFormat="1" ht="25.5" x14ac:dyDescent="0.25">
      <c r="A80" s="392" t="s">
        <v>100</v>
      </c>
      <c r="B80" s="57">
        <v>916</v>
      </c>
      <c r="C80" s="61" t="s">
        <v>133</v>
      </c>
      <c r="D80" s="61" t="s">
        <v>139</v>
      </c>
      <c r="E80" s="239">
        <v>9910000046</v>
      </c>
      <c r="F80" s="239" t="s">
        <v>223</v>
      </c>
      <c r="G80" s="240">
        <f>G81</f>
        <v>85</v>
      </c>
      <c r="H80" s="240">
        <f t="shared" ref="H80:I81" si="14">H81</f>
        <v>75</v>
      </c>
      <c r="I80" s="240">
        <f t="shared" si="14"/>
        <v>0</v>
      </c>
    </row>
    <row r="81" spans="1:9" s="342" customFormat="1" ht="25.5" x14ac:dyDescent="0.25">
      <c r="A81" s="392" t="s">
        <v>63</v>
      </c>
      <c r="B81" s="57">
        <v>916</v>
      </c>
      <c r="C81" s="61" t="s">
        <v>133</v>
      </c>
      <c r="D81" s="61" t="s">
        <v>139</v>
      </c>
      <c r="E81" s="239">
        <v>9910000046</v>
      </c>
      <c r="F81" s="239" t="s">
        <v>214</v>
      </c>
      <c r="G81" s="240">
        <f>G82</f>
        <v>85</v>
      </c>
      <c r="H81" s="240">
        <f t="shared" si="14"/>
        <v>75</v>
      </c>
      <c r="I81" s="240">
        <f t="shared" si="14"/>
        <v>0</v>
      </c>
    </row>
    <row r="82" spans="1:9" s="342" customFormat="1" ht="15.75" x14ac:dyDescent="0.25">
      <c r="A82" s="392" t="s">
        <v>259</v>
      </c>
      <c r="B82" s="57">
        <v>916</v>
      </c>
      <c r="C82" s="61" t="s">
        <v>133</v>
      </c>
      <c r="D82" s="61" t="s">
        <v>139</v>
      </c>
      <c r="E82" s="239">
        <v>9910000046</v>
      </c>
      <c r="F82" s="239" t="s">
        <v>224</v>
      </c>
      <c r="G82" s="240">
        <f>'РАСХОДЫ прил 5'!F83</f>
        <v>85</v>
      </c>
      <c r="H82" s="240">
        <f>'РАСХОДЫ прил 5'!G83</f>
        <v>75</v>
      </c>
      <c r="I82" s="240">
        <f>'РАСХОДЫ прил 5'!H83</f>
        <v>0</v>
      </c>
    </row>
    <row r="83" spans="1:9" ht="18.75" x14ac:dyDescent="0.25">
      <c r="A83" s="369" t="s">
        <v>87</v>
      </c>
      <c r="B83" s="364">
        <v>916</v>
      </c>
      <c r="C83" s="365" t="s">
        <v>135</v>
      </c>
      <c r="D83" s="365" t="s">
        <v>134</v>
      </c>
      <c r="E83" s="370" t="s">
        <v>47</v>
      </c>
      <c r="F83" s="370" t="s">
        <v>48</v>
      </c>
      <c r="G83" s="371">
        <f t="shared" ref="G83:I88" si="15">G84</f>
        <v>152.1</v>
      </c>
      <c r="H83" s="372">
        <f t="shared" si="15"/>
        <v>0</v>
      </c>
      <c r="I83" s="373">
        <f t="shared" si="15"/>
        <v>0</v>
      </c>
    </row>
    <row r="84" spans="1:9" ht="15.75" x14ac:dyDescent="0.25">
      <c r="A84" s="288" t="s">
        <v>88</v>
      </c>
      <c r="B84" s="57">
        <v>916</v>
      </c>
      <c r="C84" s="60" t="s">
        <v>135</v>
      </c>
      <c r="D84" s="60" t="s">
        <v>140</v>
      </c>
      <c r="E84" s="239" t="s">
        <v>47</v>
      </c>
      <c r="F84" s="239" t="s">
        <v>48</v>
      </c>
      <c r="G84" s="240">
        <f t="shared" si="15"/>
        <v>152.1</v>
      </c>
      <c r="H84" s="241">
        <f t="shared" si="15"/>
        <v>0</v>
      </c>
      <c r="I84" s="242">
        <f t="shared" si="15"/>
        <v>0</v>
      </c>
    </row>
    <row r="85" spans="1:9" ht="25.5" x14ac:dyDescent="0.25">
      <c r="A85" s="288" t="s">
        <v>84</v>
      </c>
      <c r="B85" s="57">
        <v>916</v>
      </c>
      <c r="C85" s="61" t="s">
        <v>135</v>
      </c>
      <c r="D85" s="61" t="s">
        <v>140</v>
      </c>
      <c r="E85" s="239">
        <v>9900000000</v>
      </c>
      <c r="F85" s="239" t="s">
        <v>48</v>
      </c>
      <c r="G85" s="240">
        <f t="shared" si="15"/>
        <v>152.1</v>
      </c>
      <c r="H85" s="241">
        <f t="shared" si="15"/>
        <v>0</v>
      </c>
      <c r="I85" s="242">
        <f t="shared" si="15"/>
        <v>0</v>
      </c>
    </row>
    <row r="86" spans="1:9" ht="25.5" x14ac:dyDescent="0.25">
      <c r="A86" s="288" t="s">
        <v>84</v>
      </c>
      <c r="B86" s="57">
        <v>916</v>
      </c>
      <c r="C86" s="61" t="s">
        <v>135</v>
      </c>
      <c r="D86" s="61" t="s">
        <v>140</v>
      </c>
      <c r="E86" s="239">
        <v>9910000000</v>
      </c>
      <c r="F86" s="239" t="s">
        <v>48</v>
      </c>
      <c r="G86" s="240">
        <f t="shared" si="15"/>
        <v>152.1</v>
      </c>
      <c r="H86" s="241">
        <f t="shared" si="15"/>
        <v>0</v>
      </c>
      <c r="I86" s="242">
        <f t="shared" si="15"/>
        <v>0</v>
      </c>
    </row>
    <row r="87" spans="1:9" ht="25.5" x14ac:dyDescent="0.25">
      <c r="A87" s="288" t="s">
        <v>89</v>
      </c>
      <c r="B87" s="57">
        <v>916</v>
      </c>
      <c r="C87" s="61" t="s">
        <v>135</v>
      </c>
      <c r="D87" s="61" t="s">
        <v>140</v>
      </c>
      <c r="E87" s="239">
        <v>9910051180</v>
      </c>
      <c r="F87" s="239" t="s">
        <v>48</v>
      </c>
      <c r="G87" s="240">
        <f>G88+G92</f>
        <v>152.1</v>
      </c>
      <c r="H87" s="240">
        <f t="shared" ref="H87:I87" si="16">H88+H92</f>
        <v>0</v>
      </c>
      <c r="I87" s="271">
        <f t="shared" si="16"/>
        <v>0</v>
      </c>
    </row>
    <row r="88" spans="1:9" ht="38.25" x14ac:dyDescent="0.25">
      <c r="A88" s="288" t="s">
        <v>53</v>
      </c>
      <c r="B88" s="57">
        <v>916</v>
      </c>
      <c r="C88" s="61" t="s">
        <v>135</v>
      </c>
      <c r="D88" s="61" t="s">
        <v>140</v>
      </c>
      <c r="E88" s="239">
        <v>9910051180</v>
      </c>
      <c r="F88" s="239">
        <v>100</v>
      </c>
      <c r="G88" s="240">
        <f t="shared" si="15"/>
        <v>146.24063999999998</v>
      </c>
      <c r="H88" s="240">
        <f t="shared" si="15"/>
        <v>0</v>
      </c>
      <c r="I88" s="271">
        <f t="shared" si="15"/>
        <v>0</v>
      </c>
    </row>
    <row r="89" spans="1:9" ht="15.75" x14ac:dyDescent="0.25">
      <c r="A89" s="288" t="s">
        <v>54</v>
      </c>
      <c r="B89" s="57">
        <v>916</v>
      </c>
      <c r="C89" s="61" t="s">
        <v>135</v>
      </c>
      <c r="D89" s="61" t="s">
        <v>140</v>
      </c>
      <c r="E89" s="239">
        <v>9910051180</v>
      </c>
      <c r="F89" s="239">
        <v>120</v>
      </c>
      <c r="G89" s="240">
        <f>G90+G91</f>
        <v>146.24063999999998</v>
      </c>
      <c r="H89" s="240">
        <f t="shared" ref="H89:I89" si="17">H90+H91</f>
        <v>0</v>
      </c>
      <c r="I89" s="271">
        <f t="shared" si="17"/>
        <v>0</v>
      </c>
    </row>
    <row r="90" spans="1:9" ht="15.75" x14ac:dyDescent="0.25">
      <c r="A90" s="288" t="s">
        <v>90</v>
      </c>
      <c r="B90" s="57">
        <v>916</v>
      </c>
      <c r="C90" s="61" t="s">
        <v>135</v>
      </c>
      <c r="D90" s="61" t="s">
        <v>140</v>
      </c>
      <c r="E90" s="239">
        <v>9910051180</v>
      </c>
      <c r="F90" s="239">
        <v>121</v>
      </c>
      <c r="G90" s="241">
        <f>'РАСХОДЫ прил 5'!F91</f>
        <v>112.32</v>
      </c>
      <c r="H90" s="241">
        <f>'РАСХОДЫ прил 5'!G91</f>
        <v>0</v>
      </c>
      <c r="I90" s="241">
        <f>'РАСХОДЫ прил 5'!H91</f>
        <v>0</v>
      </c>
    </row>
    <row r="91" spans="1:9" ht="38.25" x14ac:dyDescent="0.25">
      <c r="A91" s="288" t="s">
        <v>56</v>
      </c>
      <c r="B91" s="57">
        <v>916</v>
      </c>
      <c r="C91" s="61" t="s">
        <v>135</v>
      </c>
      <c r="D91" s="61" t="s">
        <v>140</v>
      </c>
      <c r="E91" s="239">
        <v>9910051180</v>
      </c>
      <c r="F91" s="239">
        <v>129</v>
      </c>
      <c r="G91" s="241">
        <f>'РАСХОДЫ прил 5'!F92</f>
        <v>33.920639999999999</v>
      </c>
      <c r="H91" s="241">
        <f>'РАСХОДЫ прил 5'!G92</f>
        <v>0</v>
      </c>
      <c r="I91" s="241">
        <f>'РАСХОДЫ прил 5'!H92</f>
        <v>0</v>
      </c>
    </row>
    <row r="92" spans="1:9" ht="15.75" x14ac:dyDescent="0.25">
      <c r="A92" s="288" t="s">
        <v>259</v>
      </c>
      <c r="B92" s="57">
        <v>916</v>
      </c>
      <c r="C92" s="61" t="s">
        <v>135</v>
      </c>
      <c r="D92" s="61" t="s">
        <v>140</v>
      </c>
      <c r="E92" s="239">
        <v>9910051180</v>
      </c>
      <c r="F92" s="239">
        <v>244</v>
      </c>
      <c r="G92" s="241">
        <f>'РАСХОДЫ прил 5'!F93</f>
        <v>5.8593599999999997</v>
      </c>
      <c r="H92" s="241">
        <f>'РАСХОДЫ прил 5'!G93</f>
        <v>0</v>
      </c>
      <c r="I92" s="241">
        <f>'РАСХОДЫ прил 5'!H93</f>
        <v>0</v>
      </c>
    </row>
    <row r="93" spans="1:9" ht="18.75" x14ac:dyDescent="0.25">
      <c r="A93" s="369" t="s">
        <v>91</v>
      </c>
      <c r="B93" s="364">
        <v>916</v>
      </c>
      <c r="C93" s="365" t="s">
        <v>140</v>
      </c>
      <c r="D93" s="365" t="s">
        <v>134</v>
      </c>
      <c r="E93" s="370" t="s">
        <v>47</v>
      </c>
      <c r="F93" s="370" t="s">
        <v>48</v>
      </c>
      <c r="G93" s="371">
        <f>G94+G100+G107</f>
        <v>110.98099999999999</v>
      </c>
      <c r="H93" s="372">
        <f>H94+H100+H107</f>
        <v>110.98099999999999</v>
      </c>
      <c r="I93" s="373">
        <f>I94+I100+I107</f>
        <v>110.98099999999999</v>
      </c>
    </row>
    <row r="94" spans="1:9" ht="15.75" x14ac:dyDescent="0.25">
      <c r="A94" s="23" t="s">
        <v>92</v>
      </c>
      <c r="B94" s="57">
        <v>916</v>
      </c>
      <c r="C94" s="66" t="s">
        <v>140</v>
      </c>
      <c r="D94" s="66" t="s">
        <v>136</v>
      </c>
      <c r="E94" s="58" t="s">
        <v>47</v>
      </c>
      <c r="F94" s="58" t="s">
        <v>48</v>
      </c>
      <c r="G94" s="176">
        <f t="shared" ref="G94:I98" si="18">G95</f>
        <v>35.981000000000002</v>
      </c>
      <c r="H94" s="177">
        <f t="shared" si="18"/>
        <v>35.981000000000002</v>
      </c>
      <c r="I94" s="178">
        <f t="shared" si="18"/>
        <v>35.981000000000002</v>
      </c>
    </row>
    <row r="95" spans="1:9" ht="15.75" x14ac:dyDescent="0.25">
      <c r="A95" s="288" t="s">
        <v>94</v>
      </c>
      <c r="B95" s="57">
        <v>916</v>
      </c>
      <c r="C95" s="61" t="s">
        <v>140</v>
      </c>
      <c r="D95" s="61" t="s">
        <v>136</v>
      </c>
      <c r="E95" s="239">
        <v>8320000000</v>
      </c>
      <c r="F95" s="239" t="s">
        <v>48</v>
      </c>
      <c r="G95" s="240">
        <f t="shared" si="18"/>
        <v>35.981000000000002</v>
      </c>
      <c r="H95" s="241">
        <f t="shared" si="18"/>
        <v>35.981000000000002</v>
      </c>
      <c r="I95" s="242">
        <f t="shared" si="18"/>
        <v>35.981000000000002</v>
      </c>
    </row>
    <row r="96" spans="1:9" ht="15.75" x14ac:dyDescent="0.25">
      <c r="A96" s="288" t="s">
        <v>95</v>
      </c>
      <c r="B96" s="57">
        <v>916</v>
      </c>
      <c r="C96" s="61" t="s">
        <v>140</v>
      </c>
      <c r="D96" s="61" t="s">
        <v>136</v>
      </c>
      <c r="E96" s="239">
        <v>8320059300</v>
      </c>
      <c r="F96" s="239" t="s">
        <v>48</v>
      </c>
      <c r="G96" s="240">
        <f t="shared" si="18"/>
        <v>35.981000000000002</v>
      </c>
      <c r="H96" s="241">
        <f t="shared" si="18"/>
        <v>35.981000000000002</v>
      </c>
      <c r="I96" s="242">
        <f t="shared" si="18"/>
        <v>35.981000000000002</v>
      </c>
    </row>
    <row r="97" spans="1:9" ht="25.5" x14ac:dyDescent="0.25">
      <c r="A97" s="288" t="s">
        <v>96</v>
      </c>
      <c r="B97" s="57">
        <v>916</v>
      </c>
      <c r="C97" s="61" t="s">
        <v>140</v>
      </c>
      <c r="D97" s="61" t="s">
        <v>136</v>
      </c>
      <c r="E97" s="239">
        <v>8320059300</v>
      </c>
      <c r="F97" s="239">
        <v>200</v>
      </c>
      <c r="G97" s="240">
        <f t="shared" si="18"/>
        <v>35.981000000000002</v>
      </c>
      <c r="H97" s="241">
        <f t="shared" si="18"/>
        <v>35.981000000000002</v>
      </c>
      <c r="I97" s="242">
        <f t="shared" si="18"/>
        <v>35.981000000000002</v>
      </c>
    </row>
    <row r="98" spans="1:9" ht="25.5" x14ac:dyDescent="0.25">
      <c r="A98" s="288" t="s">
        <v>63</v>
      </c>
      <c r="B98" s="57">
        <v>916</v>
      </c>
      <c r="C98" s="61" t="s">
        <v>140</v>
      </c>
      <c r="D98" s="61" t="s">
        <v>136</v>
      </c>
      <c r="E98" s="239">
        <v>8320059300</v>
      </c>
      <c r="F98" s="239">
        <v>240</v>
      </c>
      <c r="G98" s="240">
        <f t="shared" si="18"/>
        <v>35.981000000000002</v>
      </c>
      <c r="H98" s="241">
        <f t="shared" si="18"/>
        <v>35.981000000000002</v>
      </c>
      <c r="I98" s="242">
        <f t="shared" si="18"/>
        <v>35.981000000000002</v>
      </c>
    </row>
    <row r="99" spans="1:9" ht="25.5" x14ac:dyDescent="0.25">
      <c r="A99" s="288" t="s">
        <v>65</v>
      </c>
      <c r="B99" s="57">
        <v>916</v>
      </c>
      <c r="C99" s="61" t="s">
        <v>140</v>
      </c>
      <c r="D99" s="61" t="s">
        <v>136</v>
      </c>
      <c r="E99" s="239">
        <v>8320059300</v>
      </c>
      <c r="F99" s="239">
        <v>244</v>
      </c>
      <c r="G99" s="240">
        <f>'РАСХОДЫ прил 5'!F100</f>
        <v>35.981000000000002</v>
      </c>
      <c r="H99" s="240">
        <f>'РАСХОДЫ прил 5'!G100</f>
        <v>35.981000000000002</v>
      </c>
      <c r="I99" s="240">
        <f>'РАСХОДЫ прил 5'!H100</f>
        <v>35.981000000000002</v>
      </c>
    </row>
    <row r="100" spans="1:9" ht="25.5" x14ac:dyDescent="0.25">
      <c r="A100" s="23" t="s">
        <v>97</v>
      </c>
      <c r="B100" s="57">
        <v>916</v>
      </c>
      <c r="C100" s="58" t="s">
        <v>140</v>
      </c>
      <c r="D100" s="58" t="s">
        <v>141</v>
      </c>
      <c r="E100" s="58" t="s">
        <v>47</v>
      </c>
      <c r="F100" s="58" t="s">
        <v>48</v>
      </c>
      <c r="G100" s="176">
        <f t="shared" ref="G100:I105" si="19">G101</f>
        <v>30</v>
      </c>
      <c r="H100" s="177">
        <f t="shared" si="19"/>
        <v>30</v>
      </c>
      <c r="I100" s="178">
        <f t="shared" si="19"/>
        <v>30</v>
      </c>
    </row>
    <row r="101" spans="1:9" ht="25.5" x14ac:dyDescent="0.25">
      <c r="A101" s="288" t="s">
        <v>84</v>
      </c>
      <c r="B101" s="57">
        <v>916</v>
      </c>
      <c r="C101" s="61" t="s">
        <v>140</v>
      </c>
      <c r="D101" s="61" t="s">
        <v>141</v>
      </c>
      <c r="E101" s="239">
        <v>9900000000</v>
      </c>
      <c r="F101" s="239" t="s">
        <v>48</v>
      </c>
      <c r="G101" s="240">
        <f t="shared" si="19"/>
        <v>30</v>
      </c>
      <c r="H101" s="241">
        <f t="shared" si="19"/>
        <v>30</v>
      </c>
      <c r="I101" s="242">
        <f t="shared" si="19"/>
        <v>30</v>
      </c>
    </row>
    <row r="102" spans="1:9" ht="25.5" x14ac:dyDescent="0.25">
      <c r="A102" s="288" t="s">
        <v>80</v>
      </c>
      <c r="B102" s="57">
        <v>916</v>
      </c>
      <c r="C102" s="61" t="s">
        <v>140</v>
      </c>
      <c r="D102" s="61" t="s">
        <v>141</v>
      </c>
      <c r="E102" s="239">
        <v>9910000000</v>
      </c>
      <c r="F102" s="239" t="s">
        <v>48</v>
      </c>
      <c r="G102" s="240">
        <f t="shared" si="19"/>
        <v>30</v>
      </c>
      <c r="H102" s="241">
        <f t="shared" si="19"/>
        <v>30</v>
      </c>
      <c r="I102" s="242">
        <f t="shared" si="19"/>
        <v>30</v>
      </c>
    </row>
    <row r="103" spans="1:9" ht="25.5" x14ac:dyDescent="0.25">
      <c r="A103" s="288" t="s">
        <v>99</v>
      </c>
      <c r="B103" s="57">
        <v>916</v>
      </c>
      <c r="C103" s="61" t="s">
        <v>140</v>
      </c>
      <c r="D103" s="61" t="s">
        <v>141</v>
      </c>
      <c r="E103" s="239">
        <v>9910010000</v>
      </c>
      <c r="F103" s="239" t="s">
        <v>48</v>
      </c>
      <c r="G103" s="240">
        <f t="shared" si="19"/>
        <v>30</v>
      </c>
      <c r="H103" s="241">
        <f t="shared" si="19"/>
        <v>30</v>
      </c>
      <c r="I103" s="242">
        <f t="shared" si="19"/>
        <v>30</v>
      </c>
    </row>
    <row r="104" spans="1:9" ht="25.5" x14ac:dyDescent="0.25">
      <c r="A104" s="288" t="s">
        <v>100</v>
      </c>
      <c r="B104" s="57">
        <v>916</v>
      </c>
      <c r="C104" s="61" t="s">
        <v>140</v>
      </c>
      <c r="D104" s="61" t="s">
        <v>141</v>
      </c>
      <c r="E104" s="239" t="s">
        <v>237</v>
      </c>
      <c r="F104" s="239">
        <v>200</v>
      </c>
      <c r="G104" s="240">
        <f t="shared" si="19"/>
        <v>30</v>
      </c>
      <c r="H104" s="241">
        <f t="shared" si="19"/>
        <v>30</v>
      </c>
      <c r="I104" s="242">
        <f t="shared" si="19"/>
        <v>30</v>
      </c>
    </row>
    <row r="105" spans="1:9" ht="25.5" x14ac:dyDescent="0.25">
      <c r="A105" s="288" t="s">
        <v>63</v>
      </c>
      <c r="B105" s="57">
        <v>916</v>
      </c>
      <c r="C105" s="61" t="s">
        <v>140</v>
      </c>
      <c r="D105" s="61" t="s">
        <v>141</v>
      </c>
      <c r="E105" s="239" t="s">
        <v>237</v>
      </c>
      <c r="F105" s="239">
        <v>240</v>
      </c>
      <c r="G105" s="240">
        <f t="shared" si="19"/>
        <v>30</v>
      </c>
      <c r="H105" s="241">
        <f t="shared" si="19"/>
        <v>30</v>
      </c>
      <c r="I105" s="242">
        <f t="shared" si="19"/>
        <v>30</v>
      </c>
    </row>
    <row r="106" spans="1:9" ht="15.75" x14ac:dyDescent="0.25">
      <c r="A106" s="288" t="s">
        <v>259</v>
      </c>
      <c r="B106" s="57">
        <v>916</v>
      </c>
      <c r="C106" s="61" t="s">
        <v>140</v>
      </c>
      <c r="D106" s="61" t="s">
        <v>141</v>
      </c>
      <c r="E106" s="239" t="s">
        <v>237</v>
      </c>
      <c r="F106" s="239">
        <v>244</v>
      </c>
      <c r="G106" s="240">
        <f>'РАСХОДЫ прил 5'!F107</f>
        <v>30</v>
      </c>
      <c r="H106" s="240">
        <f>'РАСХОДЫ прил 5'!G107</f>
        <v>30</v>
      </c>
      <c r="I106" s="240">
        <f>'РАСХОДЫ прил 5'!H107</f>
        <v>30</v>
      </c>
    </row>
    <row r="107" spans="1:9" ht="15.75" x14ac:dyDescent="0.25">
      <c r="A107" s="23" t="s">
        <v>101</v>
      </c>
      <c r="B107" s="57">
        <v>916</v>
      </c>
      <c r="C107" s="66" t="s">
        <v>140</v>
      </c>
      <c r="D107" s="66" t="s">
        <v>142</v>
      </c>
      <c r="E107" s="58" t="s">
        <v>47</v>
      </c>
      <c r="F107" s="58" t="s">
        <v>48</v>
      </c>
      <c r="G107" s="176">
        <f t="shared" ref="G107:I111" si="20">G108</f>
        <v>45</v>
      </c>
      <c r="H107" s="177">
        <f t="shared" si="20"/>
        <v>45</v>
      </c>
      <c r="I107" s="178">
        <f t="shared" si="20"/>
        <v>45</v>
      </c>
    </row>
    <row r="108" spans="1:9" ht="25.5" x14ac:dyDescent="0.25">
      <c r="A108" s="288" t="s">
        <v>80</v>
      </c>
      <c r="B108" s="57">
        <v>916</v>
      </c>
      <c r="C108" s="61" t="s">
        <v>140</v>
      </c>
      <c r="D108" s="61" t="s">
        <v>142</v>
      </c>
      <c r="E108" s="239">
        <v>9900000000</v>
      </c>
      <c r="F108" s="239" t="s">
        <v>48</v>
      </c>
      <c r="G108" s="240">
        <f t="shared" si="20"/>
        <v>45</v>
      </c>
      <c r="H108" s="241">
        <f t="shared" si="20"/>
        <v>45</v>
      </c>
      <c r="I108" s="242">
        <f t="shared" si="20"/>
        <v>45</v>
      </c>
    </row>
    <row r="109" spans="1:9" ht="25.5" x14ac:dyDescent="0.25">
      <c r="A109" s="288" t="s">
        <v>80</v>
      </c>
      <c r="B109" s="57">
        <v>916</v>
      </c>
      <c r="C109" s="61" t="s">
        <v>140</v>
      </c>
      <c r="D109" s="61" t="s">
        <v>142</v>
      </c>
      <c r="E109" s="239">
        <v>9910000011</v>
      </c>
      <c r="F109" s="239" t="s">
        <v>48</v>
      </c>
      <c r="G109" s="240">
        <f t="shared" si="20"/>
        <v>45</v>
      </c>
      <c r="H109" s="241">
        <f t="shared" si="20"/>
        <v>45</v>
      </c>
      <c r="I109" s="242">
        <f t="shared" si="20"/>
        <v>45</v>
      </c>
    </row>
    <row r="110" spans="1:9" ht="25.5" x14ac:dyDescent="0.25">
      <c r="A110" s="288" t="s">
        <v>100</v>
      </c>
      <c r="B110" s="57">
        <v>916</v>
      </c>
      <c r="C110" s="61" t="s">
        <v>140</v>
      </c>
      <c r="D110" s="61" t="s">
        <v>142</v>
      </c>
      <c r="E110" s="239">
        <v>9910000011</v>
      </c>
      <c r="F110" s="239">
        <v>200</v>
      </c>
      <c r="G110" s="240">
        <f t="shared" si="20"/>
        <v>45</v>
      </c>
      <c r="H110" s="241">
        <f t="shared" si="20"/>
        <v>45</v>
      </c>
      <c r="I110" s="242">
        <f t="shared" si="20"/>
        <v>45</v>
      </c>
    </row>
    <row r="111" spans="1:9" ht="25.5" x14ac:dyDescent="0.25">
      <c r="A111" s="288" t="s">
        <v>63</v>
      </c>
      <c r="B111" s="57">
        <v>916</v>
      </c>
      <c r="C111" s="61" t="s">
        <v>140</v>
      </c>
      <c r="D111" s="61" t="s">
        <v>142</v>
      </c>
      <c r="E111" s="239">
        <v>9910000011</v>
      </c>
      <c r="F111" s="239">
        <v>240</v>
      </c>
      <c r="G111" s="240">
        <f t="shared" si="20"/>
        <v>45</v>
      </c>
      <c r="H111" s="241">
        <f t="shared" si="20"/>
        <v>45</v>
      </c>
      <c r="I111" s="242">
        <f t="shared" si="20"/>
        <v>45</v>
      </c>
    </row>
    <row r="112" spans="1:9" ht="15.75" x14ac:dyDescent="0.25">
      <c r="A112" s="288" t="s">
        <v>259</v>
      </c>
      <c r="B112" s="57">
        <v>916</v>
      </c>
      <c r="C112" s="61" t="s">
        <v>140</v>
      </c>
      <c r="D112" s="61" t="s">
        <v>142</v>
      </c>
      <c r="E112" s="239">
        <v>9910000011</v>
      </c>
      <c r="F112" s="239">
        <v>244</v>
      </c>
      <c r="G112" s="240">
        <f>'РАСХОДЫ прил 5'!F113</f>
        <v>45</v>
      </c>
      <c r="H112" s="240">
        <f>'РАСХОДЫ прил 5'!G113</f>
        <v>45</v>
      </c>
      <c r="I112" s="240">
        <f>'РАСХОДЫ прил 5'!H113</f>
        <v>45</v>
      </c>
    </row>
    <row r="113" spans="1:9" ht="18.75" x14ac:dyDescent="0.25">
      <c r="A113" s="369" t="s">
        <v>102</v>
      </c>
      <c r="B113" s="364">
        <v>916</v>
      </c>
      <c r="C113" s="365" t="s">
        <v>136</v>
      </c>
      <c r="D113" s="365" t="s">
        <v>134</v>
      </c>
      <c r="E113" s="370" t="s">
        <v>47</v>
      </c>
      <c r="F113" s="370" t="s">
        <v>48</v>
      </c>
      <c r="G113" s="371">
        <f>G115+G121+G133</f>
        <v>1831.41</v>
      </c>
      <c r="H113" s="371">
        <f>H115+H121+H133</f>
        <v>1855.35</v>
      </c>
      <c r="I113" s="371">
        <f>I115+I121+I133</f>
        <v>1861.3</v>
      </c>
    </row>
    <row r="114" spans="1:9" ht="18.75" x14ac:dyDescent="0.25">
      <c r="A114" s="289" t="s">
        <v>238</v>
      </c>
      <c r="B114" s="57">
        <v>916</v>
      </c>
      <c r="C114" s="276" t="s">
        <v>136</v>
      </c>
      <c r="D114" s="276" t="s">
        <v>143</v>
      </c>
      <c r="E114" s="166" t="s">
        <v>47</v>
      </c>
      <c r="F114" s="166" t="s">
        <v>48</v>
      </c>
      <c r="G114" s="167">
        <f>G115</f>
        <v>22</v>
      </c>
      <c r="H114" s="167">
        <f t="shared" ref="H114:I114" si="21">H115</f>
        <v>0</v>
      </c>
      <c r="I114" s="167">
        <f t="shared" si="21"/>
        <v>0</v>
      </c>
    </row>
    <row r="115" spans="1:9" ht="40.5" x14ac:dyDescent="0.25">
      <c r="A115" s="262" t="s">
        <v>220</v>
      </c>
      <c r="B115" s="57">
        <v>916</v>
      </c>
      <c r="C115" s="261" t="s">
        <v>136</v>
      </c>
      <c r="D115" s="261" t="s">
        <v>143</v>
      </c>
      <c r="E115" s="256" t="s">
        <v>221</v>
      </c>
      <c r="F115" s="256" t="s">
        <v>48</v>
      </c>
      <c r="G115" s="257">
        <f t="shared" ref="G115:I117" si="22">G116</f>
        <v>22</v>
      </c>
      <c r="H115" s="258">
        <f t="shared" si="22"/>
        <v>0</v>
      </c>
      <c r="I115" s="259">
        <f t="shared" si="22"/>
        <v>0</v>
      </c>
    </row>
    <row r="116" spans="1:9" ht="30.75" customHeight="1" x14ac:dyDescent="0.25">
      <c r="A116" s="293" t="s">
        <v>100</v>
      </c>
      <c r="B116" s="57">
        <v>916</v>
      </c>
      <c r="C116" s="260" t="s">
        <v>136</v>
      </c>
      <c r="D116" s="260" t="s">
        <v>143</v>
      </c>
      <c r="E116" s="256" t="s">
        <v>222</v>
      </c>
      <c r="F116" s="256" t="s">
        <v>48</v>
      </c>
      <c r="G116" s="257">
        <f t="shared" si="22"/>
        <v>22</v>
      </c>
      <c r="H116" s="258">
        <f t="shared" si="22"/>
        <v>0</v>
      </c>
      <c r="I116" s="259">
        <f t="shared" si="22"/>
        <v>0</v>
      </c>
    </row>
    <row r="117" spans="1:9" ht="35.25" customHeight="1" x14ac:dyDescent="0.25">
      <c r="A117" s="319" t="s">
        <v>272</v>
      </c>
      <c r="B117" s="57">
        <v>916</v>
      </c>
      <c r="C117" s="260" t="s">
        <v>136</v>
      </c>
      <c r="D117" s="260" t="s">
        <v>143</v>
      </c>
      <c r="E117" s="256" t="s">
        <v>222</v>
      </c>
      <c r="F117" s="256" t="s">
        <v>270</v>
      </c>
      <c r="G117" s="257">
        <f t="shared" si="22"/>
        <v>22</v>
      </c>
      <c r="H117" s="258">
        <f t="shared" si="22"/>
        <v>0</v>
      </c>
      <c r="I117" s="259">
        <f t="shared" si="22"/>
        <v>0</v>
      </c>
    </row>
    <row r="118" spans="1:9" ht="24.75" customHeight="1" x14ac:dyDescent="0.25">
      <c r="A118" s="293" t="s">
        <v>273</v>
      </c>
      <c r="B118" s="57">
        <v>916</v>
      </c>
      <c r="C118" s="260" t="s">
        <v>136</v>
      </c>
      <c r="D118" s="260" t="s">
        <v>143</v>
      </c>
      <c r="E118" s="256" t="s">
        <v>222</v>
      </c>
      <c r="F118" s="256" t="s">
        <v>271</v>
      </c>
      <c r="G118" s="257">
        <f>22+G120</f>
        <v>22</v>
      </c>
      <c r="H118" s="257">
        <f>H119</f>
        <v>0</v>
      </c>
      <c r="I118" s="257">
        <f>I119</f>
        <v>0</v>
      </c>
    </row>
    <row r="119" spans="1:9" s="342" customFormat="1" ht="41.25" customHeight="1" x14ac:dyDescent="0.25">
      <c r="A119" s="413" t="s">
        <v>310</v>
      </c>
      <c r="B119" s="57">
        <v>916</v>
      </c>
      <c r="C119" s="260" t="s">
        <v>136</v>
      </c>
      <c r="D119" s="260" t="s">
        <v>143</v>
      </c>
      <c r="E119" s="256" t="s">
        <v>222</v>
      </c>
      <c r="F119" s="256" t="s">
        <v>309</v>
      </c>
      <c r="G119" s="257">
        <v>22</v>
      </c>
      <c r="H119" s="258">
        <f>'РАСХОДЫ прил 5'!G120</f>
        <v>0</v>
      </c>
      <c r="I119" s="258">
        <v>0</v>
      </c>
    </row>
    <row r="120" spans="1:9" s="342" customFormat="1" ht="53.25" customHeight="1" x14ac:dyDescent="0.25">
      <c r="A120" s="413" t="s">
        <v>316</v>
      </c>
      <c r="B120" s="57">
        <v>916</v>
      </c>
      <c r="C120" s="260" t="s">
        <v>136</v>
      </c>
      <c r="D120" s="260" t="s">
        <v>143</v>
      </c>
      <c r="E120" s="256" t="s">
        <v>315</v>
      </c>
      <c r="F120" s="256" t="s">
        <v>309</v>
      </c>
      <c r="G120" s="257">
        <f>'РАСХОДЫ прил 5'!F121</f>
        <v>0</v>
      </c>
      <c r="H120" s="258">
        <v>0</v>
      </c>
      <c r="I120" s="259">
        <v>0</v>
      </c>
    </row>
    <row r="121" spans="1:9" ht="15" customHeight="1" x14ac:dyDescent="0.25">
      <c r="A121" s="277" t="s">
        <v>239</v>
      </c>
      <c r="B121" s="57">
        <v>916</v>
      </c>
      <c r="C121" s="66" t="s">
        <v>136</v>
      </c>
      <c r="D121" s="66" t="s">
        <v>141</v>
      </c>
      <c r="E121" s="58" t="s">
        <v>47</v>
      </c>
      <c r="F121" s="58" t="s">
        <v>48</v>
      </c>
      <c r="G121" s="176">
        <f>G123+G132+G128</f>
        <v>1809.41</v>
      </c>
      <c r="H121" s="176">
        <f t="shared" ref="H121:I121" si="23">H123+H132+H128</f>
        <v>1855.35</v>
      </c>
      <c r="I121" s="176">
        <f t="shared" si="23"/>
        <v>1861.3</v>
      </c>
    </row>
    <row r="122" spans="1:9" ht="15" customHeight="1" x14ac:dyDescent="0.25">
      <c r="A122" s="277" t="s">
        <v>103</v>
      </c>
      <c r="B122" s="57">
        <v>916</v>
      </c>
      <c r="C122" s="61" t="s">
        <v>136</v>
      </c>
      <c r="D122" s="61" t="s">
        <v>141</v>
      </c>
      <c r="E122" s="239" t="s">
        <v>240</v>
      </c>
      <c r="F122" s="239" t="s">
        <v>48</v>
      </c>
      <c r="G122" s="240">
        <f t="shared" ref="G122:I126" si="24">G123</f>
        <v>1804.41</v>
      </c>
      <c r="H122" s="241">
        <f t="shared" si="24"/>
        <v>1850.35</v>
      </c>
      <c r="I122" s="242">
        <f t="shared" si="24"/>
        <v>1856.3</v>
      </c>
    </row>
    <row r="123" spans="1:9" ht="15.75" customHeight="1" x14ac:dyDescent="0.25">
      <c r="A123" s="23" t="s">
        <v>104</v>
      </c>
      <c r="B123" s="57">
        <v>916</v>
      </c>
      <c r="C123" s="61" t="s">
        <v>136</v>
      </c>
      <c r="D123" s="61" t="s">
        <v>141</v>
      </c>
      <c r="E123" s="239">
        <v>8420000000</v>
      </c>
      <c r="F123" s="239" t="s">
        <v>48</v>
      </c>
      <c r="G123" s="240">
        <f t="shared" si="24"/>
        <v>1804.41</v>
      </c>
      <c r="H123" s="241">
        <f t="shared" si="24"/>
        <v>1850.35</v>
      </c>
      <c r="I123" s="242">
        <f t="shared" si="24"/>
        <v>1856.3</v>
      </c>
    </row>
    <row r="124" spans="1:9" ht="25.5" x14ac:dyDescent="0.25">
      <c r="A124" s="288" t="s">
        <v>105</v>
      </c>
      <c r="B124" s="57">
        <v>916</v>
      </c>
      <c r="C124" s="61" t="s">
        <v>136</v>
      </c>
      <c r="D124" s="61" t="s">
        <v>141</v>
      </c>
      <c r="E124" s="239">
        <v>8420000016</v>
      </c>
      <c r="F124" s="239" t="s">
        <v>48</v>
      </c>
      <c r="G124" s="240">
        <f t="shared" si="24"/>
        <v>1804.41</v>
      </c>
      <c r="H124" s="241">
        <f t="shared" si="24"/>
        <v>1850.35</v>
      </c>
      <c r="I124" s="242">
        <f t="shared" si="24"/>
        <v>1856.3</v>
      </c>
    </row>
    <row r="125" spans="1:9" ht="25.5" x14ac:dyDescent="0.25">
      <c r="A125" s="288" t="s">
        <v>100</v>
      </c>
      <c r="B125" s="57">
        <v>916</v>
      </c>
      <c r="C125" s="61" t="s">
        <v>136</v>
      </c>
      <c r="D125" s="61" t="s">
        <v>141</v>
      </c>
      <c r="E125" s="239">
        <v>8420000016</v>
      </c>
      <c r="F125" s="239">
        <v>200</v>
      </c>
      <c r="G125" s="240">
        <f t="shared" si="24"/>
        <v>1804.41</v>
      </c>
      <c r="H125" s="241">
        <f t="shared" si="24"/>
        <v>1850.35</v>
      </c>
      <c r="I125" s="242">
        <f t="shared" si="24"/>
        <v>1856.3</v>
      </c>
    </row>
    <row r="126" spans="1:9" ht="25.5" x14ac:dyDescent="0.25">
      <c r="A126" s="288" t="s">
        <v>63</v>
      </c>
      <c r="B126" s="57">
        <v>916</v>
      </c>
      <c r="C126" s="61" t="s">
        <v>136</v>
      </c>
      <c r="D126" s="61" t="s">
        <v>141</v>
      </c>
      <c r="E126" s="239">
        <v>8420000016</v>
      </c>
      <c r="F126" s="239">
        <v>240</v>
      </c>
      <c r="G126" s="240">
        <f t="shared" si="24"/>
        <v>1804.41</v>
      </c>
      <c r="H126" s="241">
        <f t="shared" si="24"/>
        <v>1850.35</v>
      </c>
      <c r="I126" s="242">
        <f t="shared" si="24"/>
        <v>1856.3</v>
      </c>
    </row>
    <row r="127" spans="1:9" ht="15.75" x14ac:dyDescent="0.25">
      <c r="A127" s="288" t="s">
        <v>259</v>
      </c>
      <c r="B127" s="57">
        <v>916</v>
      </c>
      <c r="C127" s="61" t="s">
        <v>136</v>
      </c>
      <c r="D127" s="61" t="s">
        <v>141</v>
      </c>
      <c r="E127" s="239">
        <v>8420000016</v>
      </c>
      <c r="F127" s="239">
        <v>244</v>
      </c>
      <c r="G127" s="240">
        <f>'РАСХОДЫ прил 5'!F128</f>
        <v>1804.41</v>
      </c>
      <c r="H127" s="240">
        <f>'РАСХОДЫ прил 5'!G128</f>
        <v>1850.35</v>
      </c>
      <c r="I127" s="240">
        <f>'РАСХОДЫ прил 5'!H128</f>
        <v>1856.3</v>
      </c>
    </row>
    <row r="128" spans="1:9" s="342" customFormat="1" ht="40.5" x14ac:dyDescent="0.25">
      <c r="A128" s="418" t="s">
        <v>321</v>
      </c>
      <c r="B128" s="57">
        <v>916</v>
      </c>
      <c r="C128" s="310" t="s">
        <v>136</v>
      </c>
      <c r="D128" s="310" t="s">
        <v>141</v>
      </c>
      <c r="E128" s="62" t="s">
        <v>323</v>
      </c>
      <c r="F128" s="62" t="s">
        <v>48</v>
      </c>
      <c r="G128" s="429">
        <f>G129</f>
        <v>0</v>
      </c>
      <c r="H128" s="110">
        <f t="shared" ref="H128:I130" si="25">H129</f>
        <v>0</v>
      </c>
      <c r="I128" s="110">
        <f t="shared" si="25"/>
        <v>0</v>
      </c>
    </row>
    <row r="129" spans="1:9" s="342" customFormat="1" ht="25.5" x14ac:dyDescent="0.25">
      <c r="A129" s="332" t="s">
        <v>100</v>
      </c>
      <c r="B129" s="57">
        <v>916</v>
      </c>
      <c r="C129" s="61" t="s">
        <v>136</v>
      </c>
      <c r="D129" s="61" t="s">
        <v>141</v>
      </c>
      <c r="E129" s="445" t="s">
        <v>323</v>
      </c>
      <c r="F129" s="445" t="s">
        <v>223</v>
      </c>
      <c r="G129" s="444">
        <f>G130</f>
        <v>0</v>
      </c>
      <c r="H129" s="109">
        <f t="shared" si="25"/>
        <v>0</v>
      </c>
      <c r="I129" s="109">
        <f t="shared" si="25"/>
        <v>0</v>
      </c>
    </row>
    <row r="130" spans="1:9" s="342" customFormat="1" ht="25.5" x14ac:dyDescent="0.25">
      <c r="A130" s="332" t="s">
        <v>63</v>
      </c>
      <c r="B130" s="57">
        <v>916</v>
      </c>
      <c r="C130" s="61" t="s">
        <v>136</v>
      </c>
      <c r="D130" s="61" t="s">
        <v>141</v>
      </c>
      <c r="E130" s="445" t="s">
        <v>323</v>
      </c>
      <c r="F130" s="445" t="s">
        <v>214</v>
      </c>
      <c r="G130" s="444">
        <f>G131</f>
        <v>0</v>
      </c>
      <c r="H130" s="109">
        <f t="shared" si="25"/>
        <v>0</v>
      </c>
      <c r="I130" s="109">
        <f t="shared" si="25"/>
        <v>0</v>
      </c>
    </row>
    <row r="131" spans="1:9" s="342" customFormat="1" ht="51" x14ac:dyDescent="0.25">
      <c r="A131" s="332" t="s">
        <v>322</v>
      </c>
      <c r="B131" s="57">
        <v>916</v>
      </c>
      <c r="C131" s="61" t="s">
        <v>136</v>
      </c>
      <c r="D131" s="61" t="s">
        <v>141</v>
      </c>
      <c r="E131" s="445" t="s">
        <v>323</v>
      </c>
      <c r="F131" s="445" t="s">
        <v>224</v>
      </c>
      <c r="G131" s="444">
        <v>0</v>
      </c>
      <c r="H131" s="104">
        <v>0</v>
      </c>
      <c r="I131" s="104">
        <v>0</v>
      </c>
    </row>
    <row r="132" spans="1:9" ht="47.25" customHeight="1" x14ac:dyDescent="0.25">
      <c r="A132" s="479" t="s">
        <v>300</v>
      </c>
      <c r="B132" s="511">
        <v>916</v>
      </c>
      <c r="C132" s="507" t="s">
        <v>136</v>
      </c>
      <c r="D132" s="507" t="s">
        <v>141</v>
      </c>
      <c r="E132" s="509" t="s">
        <v>295</v>
      </c>
      <c r="F132" s="509" t="s">
        <v>48</v>
      </c>
      <c r="G132" s="500">
        <f>G134</f>
        <v>5</v>
      </c>
      <c r="H132" s="496">
        <f>H134</f>
        <v>5</v>
      </c>
      <c r="I132" s="515">
        <f>I134</f>
        <v>5</v>
      </c>
    </row>
    <row r="133" spans="1:9" ht="0.75" customHeight="1" x14ac:dyDescent="0.25">
      <c r="A133" s="479"/>
      <c r="B133" s="512"/>
      <c r="C133" s="508"/>
      <c r="D133" s="508"/>
      <c r="E133" s="510"/>
      <c r="F133" s="510"/>
      <c r="G133" s="501"/>
      <c r="H133" s="497"/>
      <c r="I133" s="516"/>
    </row>
    <row r="134" spans="1:9" ht="15.75" customHeight="1" x14ac:dyDescent="0.25">
      <c r="A134" s="493" t="s">
        <v>100</v>
      </c>
      <c r="B134" s="505">
        <v>916</v>
      </c>
      <c r="C134" s="513" t="s">
        <v>136</v>
      </c>
      <c r="D134" s="513" t="s">
        <v>141</v>
      </c>
      <c r="E134" s="509" t="s">
        <v>295</v>
      </c>
      <c r="F134" s="494">
        <v>200</v>
      </c>
      <c r="G134" s="491">
        <f>G136</f>
        <v>5</v>
      </c>
      <c r="H134" s="498">
        <f>H136</f>
        <v>5</v>
      </c>
      <c r="I134" s="517">
        <f>I136</f>
        <v>5</v>
      </c>
    </row>
    <row r="135" spans="1:9" ht="12.75" customHeight="1" x14ac:dyDescent="0.25">
      <c r="A135" s="493"/>
      <c r="B135" s="506"/>
      <c r="C135" s="514"/>
      <c r="D135" s="514"/>
      <c r="E135" s="510"/>
      <c r="F135" s="495"/>
      <c r="G135" s="492"/>
      <c r="H135" s="499"/>
      <c r="I135" s="518"/>
    </row>
    <row r="136" spans="1:9" ht="15.75" customHeight="1" x14ac:dyDescent="0.25">
      <c r="A136" s="493" t="s">
        <v>63</v>
      </c>
      <c r="B136" s="505">
        <v>916</v>
      </c>
      <c r="C136" s="513" t="s">
        <v>136</v>
      </c>
      <c r="D136" s="513" t="s">
        <v>141</v>
      </c>
      <c r="E136" s="509" t="s">
        <v>295</v>
      </c>
      <c r="F136" s="494">
        <v>240</v>
      </c>
      <c r="G136" s="491">
        <f>G138</f>
        <v>5</v>
      </c>
      <c r="H136" s="498">
        <f>H138</f>
        <v>5</v>
      </c>
      <c r="I136" s="517">
        <f>I138</f>
        <v>5</v>
      </c>
    </row>
    <row r="137" spans="1:9" ht="15.75" customHeight="1" x14ac:dyDescent="0.25">
      <c r="A137" s="493"/>
      <c r="B137" s="506"/>
      <c r="C137" s="514"/>
      <c r="D137" s="514"/>
      <c r="E137" s="510"/>
      <c r="F137" s="495"/>
      <c r="G137" s="492"/>
      <c r="H137" s="499"/>
      <c r="I137" s="518"/>
    </row>
    <row r="138" spans="1:9" ht="15.75" customHeight="1" x14ac:dyDescent="0.25">
      <c r="A138" s="493" t="s">
        <v>65</v>
      </c>
      <c r="B138" s="505">
        <v>916</v>
      </c>
      <c r="C138" s="513" t="s">
        <v>136</v>
      </c>
      <c r="D138" s="513" t="s">
        <v>141</v>
      </c>
      <c r="E138" s="509" t="s">
        <v>295</v>
      </c>
      <c r="F138" s="494">
        <v>244</v>
      </c>
      <c r="G138" s="491">
        <v>5</v>
      </c>
      <c r="H138" s="498">
        <v>5</v>
      </c>
      <c r="I138" s="517">
        <v>5</v>
      </c>
    </row>
    <row r="139" spans="1:9" ht="15.75" customHeight="1" x14ac:dyDescent="0.25">
      <c r="A139" s="493"/>
      <c r="B139" s="506"/>
      <c r="C139" s="514"/>
      <c r="D139" s="514"/>
      <c r="E139" s="510"/>
      <c r="F139" s="495"/>
      <c r="G139" s="492"/>
      <c r="H139" s="499"/>
      <c r="I139" s="518"/>
    </row>
    <row r="140" spans="1:9" ht="18.75" x14ac:dyDescent="0.25">
      <c r="A140" s="369" t="s">
        <v>107</v>
      </c>
      <c r="B140" s="364">
        <v>916</v>
      </c>
      <c r="C140" s="365" t="s">
        <v>143</v>
      </c>
      <c r="D140" s="365" t="s">
        <v>134</v>
      </c>
      <c r="E140" s="370" t="s">
        <v>47</v>
      </c>
      <c r="F140" s="370" t="s">
        <v>48</v>
      </c>
      <c r="G140" s="371">
        <f>G141+G153+G149</f>
        <v>1279.79819</v>
      </c>
      <c r="H140" s="371">
        <f t="shared" ref="H140:I140" si="26">H141+H153+H149</f>
        <v>1074.71289</v>
      </c>
      <c r="I140" s="371">
        <f t="shared" si="26"/>
        <v>979.79008999999996</v>
      </c>
    </row>
    <row r="141" spans="1:9" ht="15.75" x14ac:dyDescent="0.25">
      <c r="A141" s="288" t="s">
        <v>241</v>
      </c>
      <c r="B141" s="57">
        <v>916</v>
      </c>
      <c r="C141" s="61" t="s">
        <v>143</v>
      </c>
      <c r="D141" s="61" t="s">
        <v>133</v>
      </c>
      <c r="E141" s="239" t="s">
        <v>47</v>
      </c>
      <c r="F141" s="239" t="s">
        <v>48</v>
      </c>
      <c r="G141" s="176">
        <f>G143</f>
        <v>0</v>
      </c>
      <c r="H141" s="177">
        <f>H143</f>
        <v>0</v>
      </c>
      <c r="I141" s="178">
        <f>I143</f>
        <v>0</v>
      </c>
    </row>
    <row r="142" spans="1:9" ht="15.75" x14ac:dyDescent="0.25">
      <c r="A142" s="288" t="s">
        <v>108</v>
      </c>
      <c r="B142" s="57">
        <v>916</v>
      </c>
      <c r="C142" s="61" t="s">
        <v>143</v>
      </c>
      <c r="D142" s="61" t="s">
        <v>133</v>
      </c>
      <c r="E142" s="239" t="s">
        <v>242</v>
      </c>
      <c r="F142" s="239" t="s">
        <v>48</v>
      </c>
      <c r="G142" s="240">
        <f t="shared" ref="G142:I143" si="27">G143+G146</f>
        <v>0</v>
      </c>
      <c r="H142" s="241">
        <f t="shared" si="27"/>
        <v>0</v>
      </c>
      <c r="I142" s="242">
        <f t="shared" si="27"/>
        <v>0</v>
      </c>
    </row>
    <row r="143" spans="1:9" ht="15.75" x14ac:dyDescent="0.25">
      <c r="A143" s="288" t="s">
        <v>109</v>
      </c>
      <c r="B143" s="57">
        <v>916</v>
      </c>
      <c r="C143" s="61" t="s">
        <v>143</v>
      </c>
      <c r="D143" s="61" t="s">
        <v>133</v>
      </c>
      <c r="E143" s="239">
        <v>8520000000</v>
      </c>
      <c r="F143" s="239" t="s">
        <v>48</v>
      </c>
      <c r="G143" s="240">
        <f t="shared" si="27"/>
        <v>0</v>
      </c>
      <c r="H143" s="241">
        <f t="shared" si="27"/>
        <v>0</v>
      </c>
      <c r="I143" s="242">
        <f t="shared" si="27"/>
        <v>0</v>
      </c>
    </row>
    <row r="144" spans="1:9" ht="25.5" x14ac:dyDescent="0.25">
      <c r="A144" s="288" t="s">
        <v>100</v>
      </c>
      <c r="B144" s="57">
        <v>916</v>
      </c>
      <c r="C144" s="61" t="s">
        <v>143</v>
      </c>
      <c r="D144" s="61" t="s">
        <v>133</v>
      </c>
      <c r="E144" s="239">
        <v>8520000025</v>
      </c>
      <c r="F144" s="239">
        <v>200</v>
      </c>
      <c r="G144" s="240">
        <f t="shared" ref="G144:I145" si="28">G145</f>
        <v>0</v>
      </c>
      <c r="H144" s="241">
        <f t="shared" si="28"/>
        <v>0</v>
      </c>
      <c r="I144" s="242">
        <f t="shared" si="28"/>
        <v>0</v>
      </c>
    </row>
    <row r="145" spans="1:9" ht="25.5" x14ac:dyDescent="0.25">
      <c r="A145" s="288" t="s">
        <v>110</v>
      </c>
      <c r="B145" s="57">
        <v>916</v>
      </c>
      <c r="C145" s="61" t="s">
        <v>143</v>
      </c>
      <c r="D145" s="61" t="s">
        <v>133</v>
      </c>
      <c r="E145" s="239">
        <v>8520000025</v>
      </c>
      <c r="F145" s="239">
        <v>240</v>
      </c>
      <c r="G145" s="240">
        <f t="shared" si="28"/>
        <v>0</v>
      </c>
      <c r="H145" s="241">
        <f t="shared" si="28"/>
        <v>0</v>
      </c>
      <c r="I145" s="242">
        <f t="shared" si="28"/>
        <v>0</v>
      </c>
    </row>
    <row r="146" spans="1:9" ht="15.75" x14ac:dyDescent="0.25">
      <c r="A146" s="288" t="s">
        <v>111</v>
      </c>
      <c r="B146" s="57">
        <v>916</v>
      </c>
      <c r="C146" s="61" t="s">
        <v>143</v>
      </c>
      <c r="D146" s="61" t="s">
        <v>133</v>
      </c>
      <c r="E146" s="239">
        <v>8520000025</v>
      </c>
      <c r="F146" s="239">
        <v>243</v>
      </c>
      <c r="G146" s="240">
        <v>0</v>
      </c>
      <c r="H146" s="241">
        <f>50-50</f>
        <v>0</v>
      </c>
      <c r="I146" s="242">
        <f>50-50</f>
        <v>0</v>
      </c>
    </row>
    <row r="147" spans="1:9" ht="25.5" x14ac:dyDescent="0.25">
      <c r="A147" s="288" t="s">
        <v>63</v>
      </c>
      <c r="B147" s="57">
        <v>916</v>
      </c>
      <c r="C147" s="61" t="s">
        <v>143</v>
      </c>
      <c r="D147" s="61" t="s">
        <v>133</v>
      </c>
      <c r="E147" s="239">
        <v>8520000026</v>
      </c>
      <c r="F147" s="239">
        <v>240</v>
      </c>
      <c r="G147" s="240">
        <f>G148</f>
        <v>0</v>
      </c>
      <c r="H147" s="241">
        <f>H148</f>
        <v>0</v>
      </c>
      <c r="I147" s="242">
        <f>I148</f>
        <v>0</v>
      </c>
    </row>
    <row r="148" spans="1:9" ht="15.75" x14ac:dyDescent="0.25">
      <c r="A148" s="288" t="s">
        <v>259</v>
      </c>
      <c r="B148" s="57">
        <v>916</v>
      </c>
      <c r="C148" s="61" t="s">
        <v>143</v>
      </c>
      <c r="D148" s="61" t="s">
        <v>133</v>
      </c>
      <c r="E148" s="239">
        <v>8520000026</v>
      </c>
      <c r="F148" s="239">
        <v>244</v>
      </c>
      <c r="G148" s="240">
        <v>0</v>
      </c>
      <c r="H148" s="241">
        <v>0</v>
      </c>
      <c r="I148" s="242">
        <v>0</v>
      </c>
    </row>
    <row r="149" spans="1:9" ht="40.5" x14ac:dyDescent="0.25">
      <c r="A149" s="331" t="s">
        <v>280</v>
      </c>
      <c r="B149" s="57">
        <v>916</v>
      </c>
      <c r="C149" s="61" t="s">
        <v>143</v>
      </c>
      <c r="D149" s="61" t="s">
        <v>133</v>
      </c>
      <c r="E149" s="340" t="s">
        <v>283</v>
      </c>
      <c r="F149" s="49" t="s">
        <v>48</v>
      </c>
      <c r="G149" s="333">
        <f>G150</f>
        <v>0</v>
      </c>
      <c r="H149" s="241">
        <v>0</v>
      </c>
      <c r="I149" s="242">
        <v>0</v>
      </c>
    </row>
    <row r="150" spans="1:9" ht="25.5" x14ac:dyDescent="0.25">
      <c r="A150" s="332" t="s">
        <v>100</v>
      </c>
      <c r="B150" s="57">
        <v>916</v>
      </c>
      <c r="C150" s="61" t="s">
        <v>143</v>
      </c>
      <c r="D150" s="61" t="s">
        <v>133</v>
      </c>
      <c r="E150" s="341" t="s">
        <v>283</v>
      </c>
      <c r="F150" s="25" t="s">
        <v>223</v>
      </c>
      <c r="G150" s="335">
        <f>G151</f>
        <v>0</v>
      </c>
      <c r="H150" s="241">
        <v>0</v>
      </c>
      <c r="I150" s="242">
        <v>0</v>
      </c>
    </row>
    <row r="151" spans="1:9" ht="25.5" x14ac:dyDescent="0.25">
      <c r="A151" s="332" t="s">
        <v>110</v>
      </c>
      <c r="B151" s="57">
        <v>916</v>
      </c>
      <c r="C151" s="61" t="s">
        <v>143</v>
      </c>
      <c r="D151" s="61" t="s">
        <v>133</v>
      </c>
      <c r="E151" s="341" t="s">
        <v>283</v>
      </c>
      <c r="F151" s="25" t="s">
        <v>214</v>
      </c>
      <c r="G151" s="335">
        <f>G152</f>
        <v>0</v>
      </c>
      <c r="H151" s="241">
        <v>0</v>
      </c>
      <c r="I151" s="242">
        <v>0</v>
      </c>
    </row>
    <row r="152" spans="1:9" ht="15.75" x14ac:dyDescent="0.25">
      <c r="A152" s="332" t="s">
        <v>260</v>
      </c>
      <c r="B152" s="57">
        <v>916</v>
      </c>
      <c r="C152" s="61" t="s">
        <v>143</v>
      </c>
      <c r="D152" s="61" t="s">
        <v>133</v>
      </c>
      <c r="E152" s="341" t="s">
        <v>283</v>
      </c>
      <c r="F152" s="25" t="s">
        <v>224</v>
      </c>
      <c r="G152" s="335">
        <v>0</v>
      </c>
      <c r="H152" s="241">
        <v>0</v>
      </c>
      <c r="I152" s="242">
        <v>0</v>
      </c>
    </row>
    <row r="153" spans="1:9" ht="15.75" x14ac:dyDescent="0.25">
      <c r="A153" s="23" t="s">
        <v>112</v>
      </c>
      <c r="B153" s="57">
        <v>916</v>
      </c>
      <c r="C153" s="58" t="s">
        <v>143</v>
      </c>
      <c r="D153" s="58" t="s">
        <v>140</v>
      </c>
      <c r="E153" s="58" t="s">
        <v>47</v>
      </c>
      <c r="F153" s="58" t="s">
        <v>48</v>
      </c>
      <c r="G153" s="177">
        <f>G154+G175</f>
        <v>1279.79819</v>
      </c>
      <c r="H153" s="177">
        <f>H154</f>
        <v>1074.71289</v>
      </c>
      <c r="I153" s="178">
        <f>I154</f>
        <v>979.79008999999996</v>
      </c>
    </row>
    <row r="154" spans="1:9" ht="15.75" x14ac:dyDescent="0.25">
      <c r="A154" s="288" t="s">
        <v>112</v>
      </c>
      <c r="B154" s="57">
        <v>916</v>
      </c>
      <c r="C154" s="61" t="s">
        <v>143</v>
      </c>
      <c r="D154" s="61" t="s">
        <v>140</v>
      </c>
      <c r="E154" s="239">
        <v>8700000000</v>
      </c>
      <c r="F154" s="239" t="s">
        <v>48</v>
      </c>
      <c r="G154" s="241">
        <f>G156+G161+G165</f>
        <v>1279.79819</v>
      </c>
      <c r="H154" s="241">
        <f>H156+H161+H165</f>
        <v>1074.71289</v>
      </c>
      <c r="I154" s="242">
        <f>I156+I161+I165</f>
        <v>979.79008999999996</v>
      </c>
    </row>
    <row r="155" spans="1:9" ht="15.75" x14ac:dyDescent="0.25">
      <c r="A155" s="161" t="s">
        <v>113</v>
      </c>
      <c r="B155" s="279">
        <v>916</v>
      </c>
      <c r="C155" s="228" t="s">
        <v>143</v>
      </c>
      <c r="D155" s="228" t="s">
        <v>140</v>
      </c>
      <c r="E155" s="228">
        <v>8710000000</v>
      </c>
      <c r="F155" s="228" t="s">
        <v>48</v>
      </c>
      <c r="G155" s="234">
        <f t="shared" ref="G155:I158" si="29">G156</f>
        <v>585</v>
      </c>
      <c r="H155" s="234">
        <f t="shared" si="29"/>
        <v>585</v>
      </c>
      <c r="I155" s="235">
        <f t="shared" si="29"/>
        <v>585</v>
      </c>
    </row>
    <row r="156" spans="1:9" ht="15.75" x14ac:dyDescent="0.25">
      <c r="A156" s="288" t="s">
        <v>114</v>
      </c>
      <c r="B156" s="57">
        <v>916</v>
      </c>
      <c r="C156" s="61" t="s">
        <v>143</v>
      </c>
      <c r="D156" s="61" t="s">
        <v>140</v>
      </c>
      <c r="E156" s="239">
        <v>8710000036</v>
      </c>
      <c r="F156" s="239" t="s">
        <v>48</v>
      </c>
      <c r="G156" s="241">
        <f t="shared" si="29"/>
        <v>585</v>
      </c>
      <c r="H156" s="241">
        <f t="shared" si="29"/>
        <v>585</v>
      </c>
      <c r="I156" s="242">
        <f t="shared" si="29"/>
        <v>585</v>
      </c>
    </row>
    <row r="157" spans="1:9" ht="25.5" x14ac:dyDescent="0.25">
      <c r="A157" s="288" t="s">
        <v>100</v>
      </c>
      <c r="B157" s="57">
        <v>916</v>
      </c>
      <c r="C157" s="61" t="s">
        <v>143</v>
      </c>
      <c r="D157" s="61" t="s">
        <v>140</v>
      </c>
      <c r="E157" s="239" t="s">
        <v>175</v>
      </c>
      <c r="F157" s="239">
        <v>200</v>
      </c>
      <c r="G157" s="241">
        <f t="shared" si="29"/>
        <v>585</v>
      </c>
      <c r="H157" s="241">
        <f t="shared" si="29"/>
        <v>585</v>
      </c>
      <c r="I157" s="242">
        <f t="shared" si="29"/>
        <v>585</v>
      </c>
    </row>
    <row r="158" spans="1:9" ht="25.5" x14ac:dyDescent="0.25">
      <c r="A158" s="288" t="s">
        <v>110</v>
      </c>
      <c r="B158" s="57">
        <v>916</v>
      </c>
      <c r="C158" s="61" t="s">
        <v>143</v>
      </c>
      <c r="D158" s="61" t="s">
        <v>140</v>
      </c>
      <c r="E158" s="239">
        <v>8710000036</v>
      </c>
      <c r="F158" s="239">
        <v>240</v>
      </c>
      <c r="G158" s="241">
        <f t="shared" si="29"/>
        <v>585</v>
      </c>
      <c r="H158" s="241">
        <f t="shared" si="29"/>
        <v>585</v>
      </c>
      <c r="I158" s="242">
        <f t="shared" si="29"/>
        <v>585</v>
      </c>
    </row>
    <row r="159" spans="1:9" ht="15.75" x14ac:dyDescent="0.25">
      <c r="A159" s="288" t="s">
        <v>258</v>
      </c>
      <c r="B159" s="57">
        <v>916</v>
      </c>
      <c r="C159" s="61" t="s">
        <v>143</v>
      </c>
      <c r="D159" s="61" t="s">
        <v>140</v>
      </c>
      <c r="E159" s="239">
        <v>8710000036</v>
      </c>
      <c r="F159" s="239">
        <v>244</v>
      </c>
      <c r="G159" s="241">
        <f>'РАСХОДЫ прил 5'!F160</f>
        <v>585</v>
      </c>
      <c r="H159" s="241">
        <f>'РАСХОДЫ прил 5'!G160</f>
        <v>585</v>
      </c>
      <c r="I159" s="241">
        <f>'РАСХОДЫ прил 5'!H160</f>
        <v>585</v>
      </c>
    </row>
    <row r="160" spans="1:9" ht="15.75" x14ac:dyDescent="0.25">
      <c r="A160" s="161" t="s">
        <v>116</v>
      </c>
      <c r="B160" s="279">
        <v>916</v>
      </c>
      <c r="C160" s="228" t="s">
        <v>143</v>
      </c>
      <c r="D160" s="228" t="s">
        <v>140</v>
      </c>
      <c r="E160" s="228">
        <v>8730000000</v>
      </c>
      <c r="F160" s="228">
        <v>0</v>
      </c>
      <c r="G160" s="233">
        <f t="shared" ref="G160:I163" si="30">G161</f>
        <v>160</v>
      </c>
      <c r="H160" s="234">
        <f t="shared" si="30"/>
        <v>40</v>
      </c>
      <c r="I160" s="235">
        <f t="shared" si="30"/>
        <v>10</v>
      </c>
    </row>
    <row r="161" spans="1:9" ht="15.75" x14ac:dyDescent="0.25">
      <c r="A161" s="288" t="s">
        <v>117</v>
      </c>
      <c r="B161" s="57">
        <v>916</v>
      </c>
      <c r="C161" s="61" t="s">
        <v>143</v>
      </c>
      <c r="D161" s="61" t="s">
        <v>140</v>
      </c>
      <c r="E161" s="239">
        <v>8730000038</v>
      </c>
      <c r="F161" s="239">
        <v>0</v>
      </c>
      <c r="G161" s="240">
        <f t="shared" si="30"/>
        <v>160</v>
      </c>
      <c r="H161" s="241">
        <f t="shared" si="30"/>
        <v>40</v>
      </c>
      <c r="I161" s="242">
        <f t="shared" si="30"/>
        <v>10</v>
      </c>
    </row>
    <row r="162" spans="1:9" ht="25.5" x14ac:dyDescent="0.25">
      <c r="A162" s="288" t="s">
        <v>100</v>
      </c>
      <c r="B162" s="57">
        <v>916</v>
      </c>
      <c r="C162" s="61" t="s">
        <v>143</v>
      </c>
      <c r="D162" s="61" t="s">
        <v>140</v>
      </c>
      <c r="E162" s="239">
        <v>8730000038</v>
      </c>
      <c r="F162" s="239">
        <v>200</v>
      </c>
      <c r="G162" s="240">
        <f t="shared" si="30"/>
        <v>160</v>
      </c>
      <c r="H162" s="241">
        <f t="shared" si="30"/>
        <v>40</v>
      </c>
      <c r="I162" s="242">
        <f t="shared" si="30"/>
        <v>10</v>
      </c>
    </row>
    <row r="163" spans="1:9" ht="25.5" x14ac:dyDescent="0.25">
      <c r="A163" s="288" t="s">
        <v>110</v>
      </c>
      <c r="B163" s="57">
        <v>916</v>
      </c>
      <c r="C163" s="61" t="s">
        <v>143</v>
      </c>
      <c r="D163" s="61" t="s">
        <v>140</v>
      </c>
      <c r="E163" s="239">
        <v>8730000038</v>
      </c>
      <c r="F163" s="239">
        <v>240</v>
      </c>
      <c r="G163" s="240">
        <f t="shared" si="30"/>
        <v>160</v>
      </c>
      <c r="H163" s="241">
        <f t="shared" si="30"/>
        <v>40</v>
      </c>
      <c r="I163" s="242">
        <f t="shared" si="30"/>
        <v>10</v>
      </c>
    </row>
    <row r="164" spans="1:9" ht="15.75" x14ac:dyDescent="0.25">
      <c r="A164" s="288" t="s">
        <v>258</v>
      </c>
      <c r="B164" s="57">
        <v>916</v>
      </c>
      <c r="C164" s="61" t="s">
        <v>143</v>
      </c>
      <c r="D164" s="61" t="s">
        <v>140</v>
      </c>
      <c r="E164" s="239">
        <v>8730000038</v>
      </c>
      <c r="F164" s="239">
        <v>244</v>
      </c>
      <c r="G164" s="240">
        <f>'РАСХОДЫ прил 5'!F165</f>
        <v>160</v>
      </c>
      <c r="H164" s="240">
        <f>'РАСХОДЫ прил 5'!G165</f>
        <v>40</v>
      </c>
      <c r="I164" s="240">
        <f>'РАСХОДЫ прил 5'!H165</f>
        <v>10</v>
      </c>
    </row>
    <row r="165" spans="1:9" ht="15.75" x14ac:dyDescent="0.25">
      <c r="A165" s="161" t="s">
        <v>119</v>
      </c>
      <c r="B165" s="279">
        <v>916</v>
      </c>
      <c r="C165" s="228" t="s">
        <v>143</v>
      </c>
      <c r="D165" s="228" t="s">
        <v>140</v>
      </c>
      <c r="E165" s="228">
        <v>8740000000</v>
      </c>
      <c r="F165" s="228">
        <v>0</v>
      </c>
      <c r="G165" s="233">
        <f>G166+G171</f>
        <v>534.79818999999998</v>
      </c>
      <c r="H165" s="234">
        <f>H166+H171</f>
        <v>449.71289000000002</v>
      </c>
      <c r="I165" s="235">
        <f>I166+I171</f>
        <v>384.79009000000002</v>
      </c>
    </row>
    <row r="166" spans="1:9" ht="15.75" x14ac:dyDescent="0.25">
      <c r="A166" s="288" t="s">
        <v>120</v>
      </c>
      <c r="B166" s="57">
        <v>916</v>
      </c>
      <c r="C166" s="61" t="s">
        <v>143</v>
      </c>
      <c r="D166" s="61" t="s">
        <v>140</v>
      </c>
      <c r="E166" s="239">
        <v>8740000039</v>
      </c>
      <c r="F166" s="239" t="s">
        <v>48</v>
      </c>
      <c r="G166" s="240">
        <f t="shared" ref="G166:I167" si="31">G167</f>
        <v>399.79818999999998</v>
      </c>
      <c r="H166" s="241">
        <f t="shared" si="31"/>
        <v>314.71289000000002</v>
      </c>
      <c r="I166" s="242">
        <f t="shared" si="31"/>
        <v>249.79009000000002</v>
      </c>
    </row>
    <row r="167" spans="1:9" ht="25.5" x14ac:dyDescent="0.25">
      <c r="A167" s="288" t="s">
        <v>100</v>
      </c>
      <c r="B167" s="57">
        <v>916</v>
      </c>
      <c r="C167" s="61" t="s">
        <v>143</v>
      </c>
      <c r="D167" s="61" t="s">
        <v>140</v>
      </c>
      <c r="E167" s="239">
        <v>8740000039</v>
      </c>
      <c r="F167" s="239">
        <v>200</v>
      </c>
      <c r="G167" s="240">
        <f t="shared" si="31"/>
        <v>399.79818999999998</v>
      </c>
      <c r="H167" s="241">
        <f t="shared" si="31"/>
        <v>314.71289000000002</v>
      </c>
      <c r="I167" s="242">
        <f t="shared" si="31"/>
        <v>249.79009000000002</v>
      </c>
    </row>
    <row r="168" spans="1:9" ht="25.5" x14ac:dyDescent="0.25">
      <c r="A168" s="288" t="s">
        <v>110</v>
      </c>
      <c r="B168" s="57">
        <v>916</v>
      </c>
      <c r="C168" s="61" t="s">
        <v>143</v>
      </c>
      <c r="D168" s="61" t="s">
        <v>140</v>
      </c>
      <c r="E168" s="239">
        <v>8740000039</v>
      </c>
      <c r="F168" s="239">
        <v>240</v>
      </c>
      <c r="G168" s="240">
        <f>G169+G170</f>
        <v>399.79818999999998</v>
      </c>
      <c r="H168" s="240">
        <f>H169+H170</f>
        <v>314.71289000000002</v>
      </c>
      <c r="I168" s="240">
        <f>I169+I170</f>
        <v>249.79009000000002</v>
      </c>
    </row>
    <row r="169" spans="1:9" ht="15.75" x14ac:dyDescent="0.25">
      <c r="A169" s="447" t="s">
        <v>337</v>
      </c>
      <c r="B169" s="57">
        <v>916</v>
      </c>
      <c r="C169" s="61" t="s">
        <v>143</v>
      </c>
      <c r="D169" s="61" t="s">
        <v>140</v>
      </c>
      <c r="E169" s="239">
        <v>8740000039</v>
      </c>
      <c r="F169" s="239">
        <v>244</v>
      </c>
      <c r="G169" s="241">
        <f>'РАСХОДЫ прил 5'!F170</f>
        <v>170</v>
      </c>
      <c r="H169" s="241">
        <f>'РАСХОДЫ прил 5'!G170</f>
        <v>144.71288999999999</v>
      </c>
      <c r="I169" s="241">
        <f>'РАСХОДЫ прил 5'!H170</f>
        <v>94.922300000000007</v>
      </c>
    </row>
    <row r="170" spans="1:9" s="342" customFormat="1" ht="15.75" x14ac:dyDescent="0.25">
      <c r="A170" s="447" t="s">
        <v>338</v>
      </c>
      <c r="B170" s="57">
        <v>916</v>
      </c>
      <c r="C170" s="61" t="s">
        <v>143</v>
      </c>
      <c r="D170" s="61" t="s">
        <v>140</v>
      </c>
      <c r="E170" s="239">
        <v>8740000039</v>
      </c>
      <c r="F170" s="239">
        <v>244</v>
      </c>
      <c r="G170" s="241">
        <f>'РАСХОДЫ прил 5'!F171</f>
        <v>229.79819000000001</v>
      </c>
      <c r="H170" s="241">
        <f>'РАСХОДЫ прил 5'!G171</f>
        <v>170</v>
      </c>
      <c r="I170" s="241">
        <f>'РАСХОДЫ прил 5'!H171</f>
        <v>154.86779000000001</v>
      </c>
    </row>
    <row r="171" spans="1:9" ht="15.75" x14ac:dyDescent="0.25">
      <c r="A171" s="288" t="s">
        <v>121</v>
      </c>
      <c r="B171" s="57">
        <v>916</v>
      </c>
      <c r="C171" s="61" t="s">
        <v>143</v>
      </c>
      <c r="D171" s="61" t="s">
        <v>140</v>
      </c>
      <c r="E171" s="239" t="s">
        <v>225</v>
      </c>
      <c r="F171" s="239" t="s">
        <v>48</v>
      </c>
      <c r="G171" s="240">
        <f t="shared" ref="G171:I173" si="32">G172</f>
        <v>135</v>
      </c>
      <c r="H171" s="241">
        <f t="shared" si="32"/>
        <v>135</v>
      </c>
      <c r="I171" s="242">
        <f t="shared" si="32"/>
        <v>135</v>
      </c>
    </row>
    <row r="172" spans="1:9" ht="25.5" x14ac:dyDescent="0.25">
      <c r="A172" s="288" t="s">
        <v>100</v>
      </c>
      <c r="B172" s="57">
        <v>916</v>
      </c>
      <c r="C172" s="61" t="s">
        <v>143</v>
      </c>
      <c r="D172" s="61" t="s">
        <v>140</v>
      </c>
      <c r="E172" s="239">
        <v>8740000040</v>
      </c>
      <c r="F172" s="239">
        <v>200</v>
      </c>
      <c r="G172" s="240">
        <f>G173</f>
        <v>135</v>
      </c>
      <c r="H172" s="241">
        <f>H173</f>
        <v>135</v>
      </c>
      <c r="I172" s="242">
        <f>I173</f>
        <v>135</v>
      </c>
    </row>
    <row r="173" spans="1:9" ht="25.5" x14ac:dyDescent="0.25">
      <c r="A173" s="288" t="s">
        <v>110</v>
      </c>
      <c r="B173" s="57">
        <v>916</v>
      </c>
      <c r="C173" s="61" t="s">
        <v>143</v>
      </c>
      <c r="D173" s="61" t="s">
        <v>140</v>
      </c>
      <c r="E173" s="239">
        <v>8740000040</v>
      </c>
      <c r="F173" s="239">
        <v>240</v>
      </c>
      <c r="G173" s="240">
        <f t="shared" si="32"/>
        <v>135</v>
      </c>
      <c r="H173" s="241">
        <f t="shared" si="32"/>
        <v>135</v>
      </c>
      <c r="I173" s="242">
        <f t="shared" si="32"/>
        <v>135</v>
      </c>
    </row>
    <row r="174" spans="1:9" ht="15.75" x14ac:dyDescent="0.25">
      <c r="A174" s="288" t="s">
        <v>259</v>
      </c>
      <c r="B174" s="57">
        <v>916</v>
      </c>
      <c r="C174" s="61" t="s">
        <v>143</v>
      </c>
      <c r="D174" s="61" t="s">
        <v>140</v>
      </c>
      <c r="E174" s="239">
        <v>8740000040</v>
      </c>
      <c r="F174" s="239">
        <v>244</v>
      </c>
      <c r="G174" s="240">
        <f>'РАСХОДЫ прил 5'!F175</f>
        <v>135</v>
      </c>
      <c r="H174" s="240">
        <f>'РАСХОДЫ прил 5'!G175</f>
        <v>135</v>
      </c>
      <c r="I174" s="240">
        <f>'РАСХОДЫ прил 5'!H175</f>
        <v>135</v>
      </c>
    </row>
    <row r="175" spans="1:9" ht="55.5" x14ac:dyDescent="0.25">
      <c r="A175" s="331" t="s">
        <v>279</v>
      </c>
      <c r="B175" s="57">
        <v>916</v>
      </c>
      <c r="C175" s="61" t="s">
        <v>143</v>
      </c>
      <c r="D175" s="61" t="s">
        <v>140</v>
      </c>
      <c r="E175" s="239" t="s">
        <v>284</v>
      </c>
      <c r="F175" s="239" t="s">
        <v>48</v>
      </c>
      <c r="G175" s="240">
        <f>G176</f>
        <v>0</v>
      </c>
      <c r="H175" s="241">
        <v>0</v>
      </c>
      <c r="I175" s="241">
        <v>0</v>
      </c>
    </row>
    <row r="176" spans="1:9" ht="25.5" x14ac:dyDescent="0.25">
      <c r="A176" s="332" t="s">
        <v>100</v>
      </c>
      <c r="B176" s="57">
        <v>916</v>
      </c>
      <c r="C176" s="61" t="s">
        <v>143</v>
      </c>
      <c r="D176" s="61" t="s">
        <v>140</v>
      </c>
      <c r="E176" s="239" t="s">
        <v>284</v>
      </c>
      <c r="F176" s="239">
        <v>200</v>
      </c>
      <c r="G176" s="240">
        <f>G177</f>
        <v>0</v>
      </c>
      <c r="H176" s="241">
        <v>0</v>
      </c>
      <c r="I176" s="241">
        <v>0</v>
      </c>
    </row>
    <row r="177" spans="1:9" ht="25.5" x14ac:dyDescent="0.25">
      <c r="A177" s="332" t="s">
        <v>110</v>
      </c>
      <c r="B177" s="57">
        <v>916</v>
      </c>
      <c r="C177" s="61" t="s">
        <v>143</v>
      </c>
      <c r="D177" s="61" t="s">
        <v>140</v>
      </c>
      <c r="E177" s="239" t="s">
        <v>284</v>
      </c>
      <c r="F177" s="239">
        <v>240</v>
      </c>
      <c r="G177" s="240">
        <f>G178</f>
        <v>0</v>
      </c>
      <c r="H177" s="241">
        <v>0</v>
      </c>
      <c r="I177" s="241">
        <v>0</v>
      </c>
    </row>
    <row r="178" spans="1:9" ht="15.75" x14ac:dyDescent="0.25">
      <c r="A178" s="332" t="s">
        <v>260</v>
      </c>
      <c r="B178" s="57">
        <v>916</v>
      </c>
      <c r="C178" s="61" t="s">
        <v>143</v>
      </c>
      <c r="D178" s="61" t="s">
        <v>140</v>
      </c>
      <c r="E178" s="239" t="s">
        <v>284</v>
      </c>
      <c r="F178" s="239">
        <v>244</v>
      </c>
      <c r="G178" s="240">
        <v>0</v>
      </c>
      <c r="H178" s="241">
        <v>0</v>
      </c>
      <c r="I178" s="241">
        <v>0</v>
      </c>
    </row>
    <row r="179" spans="1:9" ht="18.75" x14ac:dyDescent="0.25">
      <c r="A179" s="374" t="s">
        <v>254</v>
      </c>
      <c r="B179" s="375">
        <v>916</v>
      </c>
      <c r="C179" s="365" t="s">
        <v>253</v>
      </c>
      <c r="D179" s="365" t="s">
        <v>134</v>
      </c>
      <c r="E179" s="365" t="s">
        <v>47</v>
      </c>
      <c r="F179" s="365" t="s">
        <v>48</v>
      </c>
      <c r="G179" s="376">
        <f>G180</f>
        <v>3</v>
      </c>
      <c r="H179" s="376">
        <f>H180</f>
        <v>3</v>
      </c>
      <c r="I179" s="376">
        <f t="shared" ref="I179" si="33">I180</f>
        <v>3</v>
      </c>
    </row>
    <row r="180" spans="1:9" ht="15.75" x14ac:dyDescent="0.25">
      <c r="A180" s="288" t="s">
        <v>255</v>
      </c>
      <c r="B180" s="57">
        <v>916</v>
      </c>
      <c r="C180" s="61" t="s">
        <v>253</v>
      </c>
      <c r="D180" s="61" t="s">
        <v>143</v>
      </c>
      <c r="E180" s="239" t="s">
        <v>47</v>
      </c>
      <c r="F180" s="239" t="s">
        <v>48</v>
      </c>
      <c r="G180" s="240">
        <f>G187+G181</f>
        <v>3</v>
      </c>
      <c r="H180" s="240">
        <f t="shared" ref="H180:I180" si="34">H187+H181</f>
        <v>3</v>
      </c>
      <c r="I180" s="240">
        <f t="shared" si="34"/>
        <v>3</v>
      </c>
    </row>
    <row r="181" spans="1:9" ht="40.5" x14ac:dyDescent="0.25">
      <c r="A181" s="262" t="s">
        <v>275</v>
      </c>
      <c r="B181" s="57">
        <v>916</v>
      </c>
      <c r="C181" s="61" t="s">
        <v>253</v>
      </c>
      <c r="D181" s="61" t="s">
        <v>143</v>
      </c>
      <c r="E181" s="239" t="s">
        <v>276</v>
      </c>
      <c r="F181" s="239" t="s">
        <v>48</v>
      </c>
      <c r="G181" s="240">
        <f>G182</f>
        <v>0</v>
      </c>
      <c r="H181" s="240">
        <f t="shared" ref="H181:I184" si="35">H182</f>
        <v>0</v>
      </c>
      <c r="I181" s="240">
        <f t="shared" si="35"/>
        <v>0</v>
      </c>
    </row>
    <row r="182" spans="1:9" ht="15.75" x14ac:dyDescent="0.25">
      <c r="A182" s="293" t="s">
        <v>277</v>
      </c>
      <c r="B182" s="57">
        <v>916</v>
      </c>
      <c r="C182" s="61" t="s">
        <v>253</v>
      </c>
      <c r="D182" s="61" t="s">
        <v>143</v>
      </c>
      <c r="E182" s="239" t="s">
        <v>278</v>
      </c>
      <c r="F182" s="239" t="s">
        <v>48</v>
      </c>
      <c r="G182" s="240">
        <f>G183</f>
        <v>0</v>
      </c>
      <c r="H182" s="240">
        <f t="shared" si="35"/>
        <v>0</v>
      </c>
      <c r="I182" s="240">
        <f t="shared" si="35"/>
        <v>0</v>
      </c>
    </row>
    <row r="183" spans="1:9" ht="25.5" x14ac:dyDescent="0.25">
      <c r="A183" s="321" t="s">
        <v>100</v>
      </c>
      <c r="B183" s="57">
        <v>916</v>
      </c>
      <c r="C183" s="61" t="s">
        <v>253</v>
      </c>
      <c r="D183" s="61" t="s">
        <v>143</v>
      </c>
      <c r="E183" s="239" t="s">
        <v>278</v>
      </c>
      <c r="F183" s="239" t="s">
        <v>223</v>
      </c>
      <c r="G183" s="240">
        <f>G184</f>
        <v>0</v>
      </c>
      <c r="H183" s="240">
        <f t="shared" si="35"/>
        <v>0</v>
      </c>
      <c r="I183" s="240">
        <f t="shared" si="35"/>
        <v>0</v>
      </c>
    </row>
    <row r="184" spans="1:9" ht="25.5" x14ac:dyDescent="0.25">
      <c r="A184" s="321" t="s">
        <v>110</v>
      </c>
      <c r="B184" s="57">
        <v>916</v>
      </c>
      <c r="C184" s="61" t="s">
        <v>253</v>
      </c>
      <c r="D184" s="61" t="s">
        <v>143</v>
      </c>
      <c r="E184" s="239" t="s">
        <v>278</v>
      </c>
      <c r="F184" s="239" t="s">
        <v>214</v>
      </c>
      <c r="G184" s="240">
        <f>G185</f>
        <v>0</v>
      </c>
      <c r="H184" s="240">
        <f t="shared" si="35"/>
        <v>0</v>
      </c>
      <c r="I184" s="240">
        <f t="shared" si="35"/>
        <v>0</v>
      </c>
    </row>
    <row r="185" spans="1:9" ht="15.75" x14ac:dyDescent="0.25">
      <c r="A185" s="321" t="s">
        <v>258</v>
      </c>
      <c r="B185" s="57">
        <v>916</v>
      </c>
      <c r="C185" s="61" t="s">
        <v>253</v>
      </c>
      <c r="D185" s="61" t="s">
        <v>143</v>
      </c>
      <c r="E185" s="239" t="s">
        <v>278</v>
      </c>
      <c r="F185" s="239" t="s">
        <v>224</v>
      </c>
      <c r="G185" s="240">
        <f>'РАСХОДЫ прил 5'!F186</f>
        <v>0</v>
      </c>
      <c r="H185" s="240">
        <f>'РАСХОДЫ прил 5'!G186</f>
        <v>0</v>
      </c>
      <c r="I185" s="240">
        <f>'РАСХОДЫ прил 5'!H186</f>
        <v>0</v>
      </c>
    </row>
    <row r="186" spans="1:9" s="342" customFormat="1" ht="25.5" x14ac:dyDescent="0.25">
      <c r="A186" s="23" t="s">
        <v>84</v>
      </c>
      <c r="B186" s="57">
        <v>916</v>
      </c>
      <c r="C186" s="61" t="s">
        <v>253</v>
      </c>
      <c r="D186" s="61" t="s">
        <v>143</v>
      </c>
      <c r="E186" s="239" t="s">
        <v>228</v>
      </c>
      <c r="F186" s="239" t="s">
        <v>48</v>
      </c>
      <c r="G186" s="240">
        <f>G187</f>
        <v>3</v>
      </c>
      <c r="H186" s="240">
        <f>H187</f>
        <v>3</v>
      </c>
      <c r="I186" s="271">
        <f>I187</f>
        <v>3</v>
      </c>
    </row>
    <row r="187" spans="1:9" ht="15.75" x14ac:dyDescent="0.25">
      <c r="A187" s="392" t="s">
        <v>313</v>
      </c>
      <c r="B187" s="57">
        <v>916</v>
      </c>
      <c r="C187" s="61" t="s">
        <v>253</v>
      </c>
      <c r="D187" s="61" t="s">
        <v>143</v>
      </c>
      <c r="E187" s="239" t="s">
        <v>312</v>
      </c>
      <c r="F187" s="239" t="s">
        <v>48</v>
      </c>
      <c r="G187" s="240">
        <f>G188</f>
        <v>3</v>
      </c>
      <c r="H187" s="240">
        <f t="shared" ref="H187:I188" si="36">H188</f>
        <v>3</v>
      </c>
      <c r="I187" s="271">
        <f t="shared" si="36"/>
        <v>3</v>
      </c>
    </row>
    <row r="188" spans="1:9" ht="25.5" x14ac:dyDescent="0.25">
      <c r="A188" s="392" t="s">
        <v>100</v>
      </c>
      <c r="B188" s="57">
        <v>916</v>
      </c>
      <c r="C188" s="61" t="s">
        <v>253</v>
      </c>
      <c r="D188" s="61" t="s">
        <v>143</v>
      </c>
      <c r="E188" s="239" t="s">
        <v>312</v>
      </c>
      <c r="F188" s="239" t="s">
        <v>223</v>
      </c>
      <c r="G188" s="240">
        <f>G189</f>
        <v>3</v>
      </c>
      <c r="H188" s="240">
        <f t="shared" si="36"/>
        <v>3</v>
      </c>
      <c r="I188" s="271">
        <f t="shared" si="36"/>
        <v>3</v>
      </c>
    </row>
    <row r="189" spans="1:9" ht="25.5" x14ac:dyDescent="0.25">
      <c r="A189" s="288" t="s">
        <v>110</v>
      </c>
      <c r="B189" s="57">
        <v>916</v>
      </c>
      <c r="C189" s="61" t="s">
        <v>253</v>
      </c>
      <c r="D189" s="61" t="s">
        <v>143</v>
      </c>
      <c r="E189" s="239" t="s">
        <v>312</v>
      </c>
      <c r="F189" s="239" t="s">
        <v>214</v>
      </c>
      <c r="G189" s="240">
        <f>G190</f>
        <v>3</v>
      </c>
      <c r="H189" s="240">
        <f>H190</f>
        <v>3</v>
      </c>
      <c r="I189" s="271">
        <f>I190</f>
        <v>3</v>
      </c>
    </row>
    <row r="190" spans="1:9" ht="15.75" x14ac:dyDescent="0.25">
      <c r="A190" s="288" t="s">
        <v>258</v>
      </c>
      <c r="B190" s="57">
        <v>916</v>
      </c>
      <c r="C190" s="61" t="s">
        <v>253</v>
      </c>
      <c r="D190" s="61" t="s">
        <v>143</v>
      </c>
      <c r="E190" s="239" t="s">
        <v>312</v>
      </c>
      <c r="F190" s="239" t="s">
        <v>224</v>
      </c>
      <c r="G190" s="240">
        <v>3</v>
      </c>
      <c r="H190" s="240">
        <v>3</v>
      </c>
      <c r="I190" s="271">
        <v>3</v>
      </c>
    </row>
    <row r="191" spans="1:9" s="342" customFormat="1" ht="15.75" x14ac:dyDescent="0.25">
      <c r="A191" s="374" t="s">
        <v>289</v>
      </c>
      <c r="B191" s="364">
        <v>916</v>
      </c>
      <c r="C191" s="377" t="s">
        <v>290</v>
      </c>
      <c r="D191" s="377" t="s">
        <v>134</v>
      </c>
      <c r="E191" s="370" t="s">
        <v>47</v>
      </c>
      <c r="F191" s="370" t="s">
        <v>48</v>
      </c>
      <c r="G191" s="371">
        <f>G192</f>
        <v>19.53</v>
      </c>
      <c r="H191" s="371">
        <f t="shared" ref="H191:I195" si="37">H192</f>
        <v>0</v>
      </c>
      <c r="I191" s="371">
        <f t="shared" si="37"/>
        <v>0</v>
      </c>
    </row>
    <row r="192" spans="1:9" s="342" customFormat="1" ht="15.75" x14ac:dyDescent="0.25">
      <c r="A192" s="345" t="s">
        <v>291</v>
      </c>
      <c r="B192" s="57">
        <v>916</v>
      </c>
      <c r="C192" s="61" t="s">
        <v>290</v>
      </c>
      <c r="D192" s="61" t="s">
        <v>133</v>
      </c>
      <c r="E192" s="239" t="s">
        <v>47</v>
      </c>
      <c r="F192" s="239" t="s">
        <v>48</v>
      </c>
      <c r="G192" s="240">
        <f>G193</f>
        <v>19.53</v>
      </c>
      <c r="H192" s="240">
        <f t="shared" si="37"/>
        <v>0</v>
      </c>
      <c r="I192" s="240">
        <f t="shared" si="37"/>
        <v>0</v>
      </c>
    </row>
    <row r="193" spans="1:9" s="342" customFormat="1" ht="15.75" x14ac:dyDescent="0.25">
      <c r="A193" s="345" t="s">
        <v>292</v>
      </c>
      <c r="B193" s="57">
        <v>916</v>
      </c>
      <c r="C193" s="61" t="s">
        <v>290</v>
      </c>
      <c r="D193" s="61" t="s">
        <v>133</v>
      </c>
      <c r="E193" s="239" t="s">
        <v>330</v>
      </c>
      <c r="F193" s="239" t="s">
        <v>48</v>
      </c>
      <c r="G193" s="240">
        <f>G194</f>
        <v>19.53</v>
      </c>
      <c r="H193" s="240">
        <f t="shared" si="37"/>
        <v>0</v>
      </c>
      <c r="I193" s="240">
        <f t="shared" si="37"/>
        <v>0</v>
      </c>
    </row>
    <row r="194" spans="1:9" s="342" customFormat="1" ht="25.5" x14ac:dyDescent="0.25">
      <c r="A194" s="345" t="s">
        <v>100</v>
      </c>
      <c r="B194" s="57">
        <v>916</v>
      </c>
      <c r="C194" s="61" t="s">
        <v>290</v>
      </c>
      <c r="D194" s="61" t="s">
        <v>133</v>
      </c>
      <c r="E194" s="239" t="s">
        <v>330</v>
      </c>
      <c r="F194" s="239" t="s">
        <v>223</v>
      </c>
      <c r="G194" s="240">
        <f>G195</f>
        <v>19.53</v>
      </c>
      <c r="H194" s="240">
        <f t="shared" si="37"/>
        <v>0</v>
      </c>
      <c r="I194" s="240">
        <f t="shared" si="37"/>
        <v>0</v>
      </c>
    </row>
    <row r="195" spans="1:9" s="342" customFormat="1" ht="25.5" x14ac:dyDescent="0.25">
      <c r="A195" s="345" t="s">
        <v>110</v>
      </c>
      <c r="B195" s="57">
        <v>916</v>
      </c>
      <c r="C195" s="61" t="s">
        <v>290</v>
      </c>
      <c r="D195" s="61" t="s">
        <v>133</v>
      </c>
      <c r="E195" s="239" t="s">
        <v>330</v>
      </c>
      <c r="F195" s="239" t="s">
        <v>214</v>
      </c>
      <c r="G195" s="240">
        <f>G196</f>
        <v>19.53</v>
      </c>
      <c r="H195" s="240">
        <f t="shared" si="37"/>
        <v>0</v>
      </c>
      <c r="I195" s="240">
        <f t="shared" si="37"/>
        <v>0</v>
      </c>
    </row>
    <row r="196" spans="1:9" s="342" customFormat="1" ht="15.75" x14ac:dyDescent="0.25">
      <c r="A196" s="345" t="s">
        <v>258</v>
      </c>
      <c r="B196" s="57">
        <v>916</v>
      </c>
      <c r="C196" s="61" t="s">
        <v>290</v>
      </c>
      <c r="D196" s="61" t="s">
        <v>133</v>
      </c>
      <c r="E196" s="239" t="s">
        <v>330</v>
      </c>
      <c r="F196" s="239" t="s">
        <v>224</v>
      </c>
      <c r="G196" s="240">
        <f>'РАСХОДЫ прил 5'!F197</f>
        <v>19.53</v>
      </c>
      <c r="H196" s="240">
        <f>'РАСХОДЫ прил 5'!G197</f>
        <v>0</v>
      </c>
      <c r="I196" s="240">
        <f>'РАСХОДЫ прил 5'!H197</f>
        <v>0</v>
      </c>
    </row>
    <row r="197" spans="1:9" ht="18.75" x14ac:dyDescent="0.25">
      <c r="A197" s="369" t="s">
        <v>122</v>
      </c>
      <c r="B197" s="364">
        <v>916</v>
      </c>
      <c r="C197" s="365" t="s">
        <v>142</v>
      </c>
      <c r="D197" s="365" t="s">
        <v>134</v>
      </c>
      <c r="E197" s="370" t="s">
        <v>47</v>
      </c>
      <c r="F197" s="370" t="s">
        <v>48</v>
      </c>
      <c r="G197" s="371">
        <f t="shared" ref="G197:I200" si="38">G198</f>
        <v>383.26880999999997</v>
      </c>
      <c r="H197" s="372">
        <f t="shared" si="38"/>
        <v>383.26880999999997</v>
      </c>
      <c r="I197" s="373">
        <f t="shared" si="38"/>
        <v>383.26880999999997</v>
      </c>
    </row>
    <row r="198" spans="1:9" ht="15.75" x14ac:dyDescent="0.25">
      <c r="A198" s="288" t="s">
        <v>123</v>
      </c>
      <c r="B198" s="57">
        <v>916</v>
      </c>
      <c r="C198" s="61" t="s">
        <v>142</v>
      </c>
      <c r="D198" s="61" t="s">
        <v>133</v>
      </c>
      <c r="E198" s="239" t="s">
        <v>47</v>
      </c>
      <c r="F198" s="239" t="s">
        <v>48</v>
      </c>
      <c r="G198" s="240">
        <f t="shared" si="38"/>
        <v>383.26880999999997</v>
      </c>
      <c r="H198" s="241">
        <f t="shared" si="38"/>
        <v>383.26880999999997</v>
      </c>
      <c r="I198" s="242">
        <f t="shared" si="38"/>
        <v>383.26880999999997</v>
      </c>
    </row>
    <row r="199" spans="1:9" ht="25.5" x14ac:dyDescent="0.25">
      <c r="A199" s="288" t="s">
        <v>124</v>
      </c>
      <c r="B199" s="57">
        <v>916</v>
      </c>
      <c r="C199" s="61" t="s">
        <v>142</v>
      </c>
      <c r="D199" s="61" t="s">
        <v>133</v>
      </c>
      <c r="E199" s="239">
        <v>4310000004</v>
      </c>
      <c r="F199" s="239" t="s">
        <v>48</v>
      </c>
      <c r="G199" s="240">
        <f t="shared" si="38"/>
        <v>383.26880999999997</v>
      </c>
      <c r="H199" s="241">
        <f t="shared" si="38"/>
        <v>383.26880999999997</v>
      </c>
      <c r="I199" s="242">
        <f t="shared" si="38"/>
        <v>383.26880999999997</v>
      </c>
    </row>
    <row r="200" spans="1:9" ht="15.75" x14ac:dyDescent="0.25">
      <c r="A200" s="288" t="s">
        <v>72</v>
      </c>
      <c r="B200" s="57">
        <v>916</v>
      </c>
      <c r="C200" s="61" t="s">
        <v>142</v>
      </c>
      <c r="D200" s="61" t="s">
        <v>133</v>
      </c>
      <c r="E200" s="239">
        <v>4310000004</v>
      </c>
      <c r="F200" s="239">
        <v>500</v>
      </c>
      <c r="G200" s="240">
        <f t="shared" si="38"/>
        <v>383.26880999999997</v>
      </c>
      <c r="H200" s="241">
        <f t="shared" si="38"/>
        <v>383.26880999999997</v>
      </c>
      <c r="I200" s="242">
        <f t="shared" si="38"/>
        <v>383.26880999999997</v>
      </c>
    </row>
    <row r="201" spans="1:9" ht="15.75" x14ac:dyDescent="0.25">
      <c r="A201" s="288" t="s">
        <v>125</v>
      </c>
      <c r="B201" s="57">
        <v>916</v>
      </c>
      <c r="C201" s="61" t="s">
        <v>142</v>
      </c>
      <c r="D201" s="61" t="s">
        <v>133</v>
      </c>
      <c r="E201" s="239">
        <v>4310000004</v>
      </c>
      <c r="F201" s="239">
        <v>540</v>
      </c>
      <c r="G201" s="240">
        <f>'РАСХОДЫ прил 5'!F202</f>
        <v>383.26880999999997</v>
      </c>
      <c r="H201" s="240">
        <f>'РАСХОДЫ прил 5'!G202</f>
        <v>383.26880999999997</v>
      </c>
      <c r="I201" s="240">
        <f>'РАСХОДЫ прил 5'!H202</f>
        <v>383.26880999999997</v>
      </c>
    </row>
    <row r="202" spans="1:9" ht="18.75" x14ac:dyDescent="0.25">
      <c r="A202" s="369" t="s">
        <v>126</v>
      </c>
      <c r="B202" s="364">
        <v>916</v>
      </c>
      <c r="C202" s="365" t="s">
        <v>138</v>
      </c>
      <c r="D202" s="365" t="s">
        <v>134</v>
      </c>
      <c r="E202" s="370" t="s">
        <v>47</v>
      </c>
      <c r="F202" s="370" t="s">
        <v>48</v>
      </c>
      <c r="G202" s="371">
        <f t="shared" ref="G202:I207" si="39">G203</f>
        <v>25</v>
      </c>
      <c r="H202" s="372">
        <f t="shared" si="39"/>
        <v>25</v>
      </c>
      <c r="I202" s="373">
        <f t="shared" si="39"/>
        <v>25</v>
      </c>
    </row>
    <row r="203" spans="1:9" ht="15.75" x14ac:dyDescent="0.25">
      <c r="A203" s="288" t="s">
        <v>127</v>
      </c>
      <c r="B203" s="57">
        <v>916</v>
      </c>
      <c r="C203" s="61" t="s">
        <v>138</v>
      </c>
      <c r="D203" s="61" t="s">
        <v>135</v>
      </c>
      <c r="E203" s="239" t="s">
        <v>47</v>
      </c>
      <c r="F203" s="239" t="s">
        <v>48</v>
      </c>
      <c r="G203" s="240">
        <f>G204</f>
        <v>25</v>
      </c>
      <c r="H203" s="241">
        <f>H204</f>
        <v>25</v>
      </c>
      <c r="I203" s="242">
        <f>I204</f>
        <v>25</v>
      </c>
    </row>
    <row r="204" spans="1:9" ht="25.5" x14ac:dyDescent="0.25">
      <c r="A204" s="288" t="s">
        <v>171</v>
      </c>
      <c r="B204" s="57">
        <v>916</v>
      </c>
      <c r="C204" s="61" t="s">
        <v>138</v>
      </c>
      <c r="D204" s="61" t="s">
        <v>135</v>
      </c>
      <c r="E204" s="239">
        <v>9510000000</v>
      </c>
      <c r="F204" s="239" t="s">
        <v>48</v>
      </c>
      <c r="G204" s="240">
        <f t="shared" si="39"/>
        <v>25</v>
      </c>
      <c r="H204" s="241">
        <f t="shared" si="39"/>
        <v>25</v>
      </c>
      <c r="I204" s="242">
        <f t="shared" si="39"/>
        <v>25</v>
      </c>
    </row>
    <row r="205" spans="1:9" ht="38.25" x14ac:dyDescent="0.25">
      <c r="A205" s="288" t="s">
        <v>170</v>
      </c>
      <c r="B205" s="57">
        <v>916</v>
      </c>
      <c r="C205" s="61" t="s">
        <v>138</v>
      </c>
      <c r="D205" s="61" t="s">
        <v>135</v>
      </c>
      <c r="E205" s="239">
        <v>9510000047</v>
      </c>
      <c r="F205" s="239" t="s">
        <v>48</v>
      </c>
      <c r="G205" s="240">
        <f t="shared" si="39"/>
        <v>25</v>
      </c>
      <c r="H205" s="241">
        <f t="shared" si="39"/>
        <v>25</v>
      </c>
      <c r="I205" s="242">
        <f t="shared" si="39"/>
        <v>25</v>
      </c>
    </row>
    <row r="206" spans="1:9" ht="25.5" x14ac:dyDescent="0.25">
      <c r="A206" s="288" t="s">
        <v>100</v>
      </c>
      <c r="B206" s="57">
        <v>916</v>
      </c>
      <c r="C206" s="61" t="s">
        <v>138</v>
      </c>
      <c r="D206" s="61" t="s">
        <v>135</v>
      </c>
      <c r="E206" s="239">
        <v>9510000047</v>
      </c>
      <c r="F206" s="239">
        <v>200</v>
      </c>
      <c r="G206" s="240">
        <f t="shared" si="39"/>
        <v>25</v>
      </c>
      <c r="H206" s="241">
        <f t="shared" si="39"/>
        <v>25</v>
      </c>
      <c r="I206" s="242">
        <f t="shared" si="39"/>
        <v>25</v>
      </c>
    </row>
    <row r="207" spans="1:9" ht="25.5" x14ac:dyDescent="0.25">
      <c r="A207" s="288" t="s">
        <v>110</v>
      </c>
      <c r="B207" s="57">
        <v>916</v>
      </c>
      <c r="C207" s="61" t="s">
        <v>138</v>
      </c>
      <c r="D207" s="61" t="s">
        <v>135</v>
      </c>
      <c r="E207" s="239">
        <v>9510000047</v>
      </c>
      <c r="F207" s="239">
        <v>240</v>
      </c>
      <c r="G207" s="240">
        <f t="shared" si="39"/>
        <v>25</v>
      </c>
      <c r="H207" s="241">
        <f t="shared" si="39"/>
        <v>25</v>
      </c>
      <c r="I207" s="242">
        <f t="shared" si="39"/>
        <v>25</v>
      </c>
    </row>
    <row r="208" spans="1:9" ht="15.75" x14ac:dyDescent="0.25">
      <c r="A208" s="288" t="s">
        <v>259</v>
      </c>
      <c r="B208" s="57">
        <v>916</v>
      </c>
      <c r="C208" s="61" t="s">
        <v>138</v>
      </c>
      <c r="D208" s="61" t="s">
        <v>135</v>
      </c>
      <c r="E208" s="239">
        <v>9510000047</v>
      </c>
      <c r="F208" s="239">
        <v>244</v>
      </c>
      <c r="G208" s="240">
        <f>'РАСХОДЫ прил 5'!F209</f>
        <v>25</v>
      </c>
      <c r="H208" s="240">
        <f>'РАСХОДЫ прил 5'!G209</f>
        <v>25</v>
      </c>
      <c r="I208" s="240">
        <f>'РАСХОДЫ прил 5'!H209</f>
        <v>25</v>
      </c>
    </row>
    <row r="209" spans="1:9" ht="18.75" x14ac:dyDescent="0.25">
      <c r="A209" s="23" t="s">
        <v>128</v>
      </c>
      <c r="B209" s="57">
        <v>916</v>
      </c>
      <c r="C209" s="230" t="s">
        <v>134</v>
      </c>
      <c r="D209" s="230" t="s">
        <v>134</v>
      </c>
      <c r="E209" s="58" t="s">
        <v>47</v>
      </c>
      <c r="F209" s="58" t="s">
        <v>48</v>
      </c>
      <c r="G209" s="176">
        <f t="shared" ref="G209:I211" si="40">G210</f>
        <v>0</v>
      </c>
      <c r="H209" s="177">
        <f t="shared" si="40"/>
        <v>242.96629999999999</v>
      </c>
      <c r="I209" s="178">
        <f t="shared" si="40"/>
        <v>475.56509999999997</v>
      </c>
    </row>
    <row r="210" spans="1:9" ht="15.75" x14ac:dyDescent="0.25">
      <c r="A210" s="288" t="s">
        <v>128</v>
      </c>
      <c r="B210" s="57">
        <v>916</v>
      </c>
      <c r="C210" s="61" t="s">
        <v>134</v>
      </c>
      <c r="D210" s="61" t="s">
        <v>134</v>
      </c>
      <c r="E210" s="239" t="s">
        <v>47</v>
      </c>
      <c r="F210" s="239" t="s">
        <v>48</v>
      </c>
      <c r="G210" s="240">
        <f t="shared" si="40"/>
        <v>0</v>
      </c>
      <c r="H210" s="241">
        <f t="shared" si="40"/>
        <v>242.96629999999999</v>
      </c>
      <c r="I210" s="242">
        <f t="shared" si="40"/>
        <v>475.56509999999997</v>
      </c>
    </row>
    <row r="211" spans="1:9" ht="15.75" x14ac:dyDescent="0.25">
      <c r="A211" s="288" t="s">
        <v>129</v>
      </c>
      <c r="B211" s="57">
        <v>916</v>
      </c>
      <c r="C211" s="61" t="s">
        <v>134</v>
      </c>
      <c r="D211" s="61" t="s">
        <v>134</v>
      </c>
      <c r="E211" s="239" t="s">
        <v>47</v>
      </c>
      <c r="F211" s="239" t="s">
        <v>48</v>
      </c>
      <c r="G211" s="240">
        <f t="shared" si="40"/>
        <v>0</v>
      </c>
      <c r="H211" s="241">
        <f t="shared" si="40"/>
        <v>242.96629999999999</v>
      </c>
      <c r="I211" s="242">
        <f t="shared" si="40"/>
        <v>475.56509999999997</v>
      </c>
    </row>
    <row r="212" spans="1:9" ht="15.75" x14ac:dyDescent="0.25">
      <c r="A212" s="288" t="s">
        <v>129</v>
      </c>
      <c r="B212" s="57">
        <v>916</v>
      </c>
      <c r="C212" s="61" t="s">
        <v>134</v>
      </c>
      <c r="D212" s="61" t="s">
        <v>134</v>
      </c>
      <c r="E212" s="239" t="s">
        <v>47</v>
      </c>
      <c r="F212" s="239" t="s">
        <v>48</v>
      </c>
      <c r="G212" s="240">
        <v>0</v>
      </c>
      <c r="H212" s="241">
        <f>'РАСХОДЫ прил 5'!G213</f>
        <v>242.96629999999999</v>
      </c>
      <c r="I212" s="242">
        <f>'РАСХОДЫ прил 5'!H213</f>
        <v>475.56509999999997</v>
      </c>
    </row>
    <row r="213" spans="1:9" ht="18.75" x14ac:dyDescent="0.25">
      <c r="A213" s="215" t="s">
        <v>130</v>
      </c>
      <c r="B213" s="57">
        <v>916</v>
      </c>
      <c r="C213" s="58"/>
      <c r="D213" s="58"/>
      <c r="E213" s="249"/>
      <c r="F213" s="249"/>
      <c r="G213" s="111">
        <f>G202+G197+G191+G179+G140+G113+G93+G83+G12</f>
        <v>9832.771999999999</v>
      </c>
      <c r="H213" s="111">
        <f>H202+H197+H140+H113+H93+H83+H12+H209+H179+H191</f>
        <v>9756.8319999999985</v>
      </c>
      <c r="I213" s="111">
        <f>I202+I197+I140+I113+I93+I83+I12+I209+I179+I191</f>
        <v>9549.482</v>
      </c>
    </row>
    <row r="218" spans="1:9" x14ac:dyDescent="0.25">
      <c r="F218" s="67"/>
      <c r="G218" s="68"/>
    </row>
    <row r="221" spans="1:9" ht="13.5" customHeight="1" x14ac:dyDescent="0.25">
      <c r="A221" s="69"/>
      <c r="B221" s="69"/>
      <c r="C221" s="69"/>
      <c r="D221" s="69"/>
      <c r="E221" s="27"/>
      <c r="F221" s="27"/>
      <c r="G221" s="28"/>
    </row>
    <row r="222" spans="1:9" ht="13.5" customHeight="1" x14ac:dyDescent="0.25">
      <c r="A222" s="69"/>
      <c r="B222" s="69"/>
      <c r="C222" s="69"/>
      <c r="D222" s="69"/>
      <c r="E222" s="27"/>
      <c r="F222" s="27"/>
      <c r="G222" s="28"/>
    </row>
    <row r="223" spans="1:9" ht="15.75" x14ac:dyDescent="0.25">
      <c r="A223" s="69"/>
      <c r="B223" s="69"/>
      <c r="C223" s="69"/>
      <c r="D223" s="69"/>
      <c r="E223" s="34"/>
      <c r="F223" s="34"/>
      <c r="G223" s="70"/>
    </row>
  </sheetData>
  <mergeCells count="42">
    <mergeCell ref="I132:I133"/>
    <mergeCell ref="I134:I135"/>
    <mergeCell ref="I136:I137"/>
    <mergeCell ref="I138:I139"/>
    <mergeCell ref="A136:A137"/>
    <mergeCell ref="C136:C137"/>
    <mergeCell ref="D136:D137"/>
    <mergeCell ref="E136:E137"/>
    <mergeCell ref="F136:F137"/>
    <mergeCell ref="B136:B137"/>
    <mergeCell ref="A138:A139"/>
    <mergeCell ref="C138:C139"/>
    <mergeCell ref="F138:F139"/>
    <mergeCell ref="G138:G139"/>
    <mergeCell ref="H138:H139"/>
    <mergeCell ref="D138:D139"/>
    <mergeCell ref="E138:E139"/>
    <mergeCell ref="B138:B139"/>
    <mergeCell ref="A134:A135"/>
    <mergeCell ref="C134:C135"/>
    <mergeCell ref="D134:D135"/>
    <mergeCell ref="E134:E135"/>
    <mergeCell ref="F134:F135"/>
    <mergeCell ref="B134:B135"/>
    <mergeCell ref="A132:A133"/>
    <mergeCell ref="C132:C133"/>
    <mergeCell ref="D132:D133"/>
    <mergeCell ref="E132:E133"/>
    <mergeCell ref="F132:F133"/>
    <mergeCell ref="B132:B133"/>
    <mergeCell ref="F1:I3"/>
    <mergeCell ref="A4:G7"/>
    <mergeCell ref="C9:C11"/>
    <mergeCell ref="H9:I10"/>
    <mergeCell ref="D9:D11"/>
    <mergeCell ref="B10:B11"/>
    <mergeCell ref="H132:H133"/>
    <mergeCell ref="G134:G135"/>
    <mergeCell ref="H134:H135"/>
    <mergeCell ref="G132:G133"/>
    <mergeCell ref="G136:G137"/>
    <mergeCell ref="H136:H137"/>
  </mergeCells>
  <pageMargins left="0" right="0" top="0" bottom="0" header="0.31496062992125984" footer="0.31496062992125984"/>
  <pageSetup paperSize="9" scale="48" orientation="portrait" horizontalDpi="4294967293" r:id="rId1"/>
  <rowBreaks count="2" manualBreakCount="2">
    <brk id="82" max="8" man="1"/>
    <brk id="139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7"/>
  <sheetViews>
    <sheetView topLeftCell="A28" zoomScaleNormal="100" workbookViewId="0">
      <selection activeCell="M37" sqref="M35:N37"/>
    </sheetView>
  </sheetViews>
  <sheetFormatPr defaultRowHeight="15" x14ac:dyDescent="0.25"/>
  <cols>
    <col min="1" max="1" width="22" customWidth="1"/>
    <col min="2" max="2" width="53" customWidth="1"/>
    <col min="3" max="3" width="19.42578125" customWidth="1"/>
    <col min="4" max="4" width="17.140625" customWidth="1"/>
    <col min="5" max="5" width="16.7109375" customWidth="1"/>
    <col min="255" max="255" width="22" customWidth="1"/>
    <col min="256" max="256" width="45.7109375" customWidth="1"/>
    <col min="257" max="257" width="14.7109375" customWidth="1"/>
    <col min="258" max="258" width="15.7109375" customWidth="1"/>
    <col min="259" max="259" width="13" customWidth="1"/>
    <col min="260" max="260" width="7" customWidth="1"/>
    <col min="511" max="511" width="22" customWidth="1"/>
    <col min="512" max="512" width="45.7109375" customWidth="1"/>
    <col min="513" max="513" width="14.7109375" customWidth="1"/>
    <col min="514" max="514" width="15.7109375" customWidth="1"/>
    <col min="515" max="515" width="13" customWidth="1"/>
    <col min="516" max="516" width="7" customWidth="1"/>
    <col min="767" max="767" width="22" customWidth="1"/>
    <col min="768" max="768" width="45.7109375" customWidth="1"/>
    <col min="769" max="769" width="14.7109375" customWidth="1"/>
    <col min="770" max="770" width="15.7109375" customWidth="1"/>
    <col min="771" max="771" width="13" customWidth="1"/>
    <col min="772" max="772" width="7" customWidth="1"/>
    <col min="1023" max="1023" width="22" customWidth="1"/>
    <col min="1024" max="1024" width="45.7109375" customWidth="1"/>
    <col min="1025" max="1025" width="14.7109375" customWidth="1"/>
    <col min="1026" max="1026" width="15.7109375" customWidth="1"/>
    <col min="1027" max="1027" width="13" customWidth="1"/>
    <col min="1028" max="1028" width="7" customWidth="1"/>
    <col min="1279" max="1279" width="22" customWidth="1"/>
    <col min="1280" max="1280" width="45.7109375" customWidth="1"/>
    <col min="1281" max="1281" width="14.7109375" customWidth="1"/>
    <col min="1282" max="1282" width="15.7109375" customWidth="1"/>
    <col min="1283" max="1283" width="13" customWidth="1"/>
    <col min="1284" max="1284" width="7" customWidth="1"/>
    <col min="1535" max="1535" width="22" customWidth="1"/>
    <col min="1536" max="1536" width="45.7109375" customWidth="1"/>
    <col min="1537" max="1537" width="14.7109375" customWidth="1"/>
    <col min="1538" max="1538" width="15.7109375" customWidth="1"/>
    <col min="1539" max="1539" width="13" customWidth="1"/>
    <col min="1540" max="1540" width="7" customWidth="1"/>
    <col min="1791" max="1791" width="22" customWidth="1"/>
    <col min="1792" max="1792" width="45.7109375" customWidth="1"/>
    <col min="1793" max="1793" width="14.7109375" customWidth="1"/>
    <col min="1794" max="1794" width="15.7109375" customWidth="1"/>
    <col min="1795" max="1795" width="13" customWidth="1"/>
    <col min="1796" max="1796" width="7" customWidth="1"/>
    <col min="2047" max="2047" width="22" customWidth="1"/>
    <col min="2048" max="2048" width="45.7109375" customWidth="1"/>
    <col min="2049" max="2049" width="14.7109375" customWidth="1"/>
    <col min="2050" max="2050" width="15.7109375" customWidth="1"/>
    <col min="2051" max="2051" width="13" customWidth="1"/>
    <col min="2052" max="2052" width="7" customWidth="1"/>
    <col min="2303" max="2303" width="22" customWidth="1"/>
    <col min="2304" max="2304" width="45.7109375" customWidth="1"/>
    <col min="2305" max="2305" width="14.7109375" customWidth="1"/>
    <col min="2306" max="2306" width="15.7109375" customWidth="1"/>
    <col min="2307" max="2307" width="13" customWidth="1"/>
    <col min="2308" max="2308" width="7" customWidth="1"/>
    <col min="2559" max="2559" width="22" customWidth="1"/>
    <col min="2560" max="2560" width="45.7109375" customWidth="1"/>
    <col min="2561" max="2561" width="14.7109375" customWidth="1"/>
    <col min="2562" max="2562" width="15.7109375" customWidth="1"/>
    <col min="2563" max="2563" width="13" customWidth="1"/>
    <col min="2564" max="2564" width="7" customWidth="1"/>
    <col min="2815" max="2815" width="22" customWidth="1"/>
    <col min="2816" max="2816" width="45.7109375" customWidth="1"/>
    <col min="2817" max="2817" width="14.7109375" customWidth="1"/>
    <col min="2818" max="2818" width="15.7109375" customWidth="1"/>
    <col min="2819" max="2819" width="13" customWidth="1"/>
    <col min="2820" max="2820" width="7" customWidth="1"/>
    <col min="3071" max="3071" width="22" customWidth="1"/>
    <col min="3072" max="3072" width="45.7109375" customWidth="1"/>
    <col min="3073" max="3073" width="14.7109375" customWidth="1"/>
    <col min="3074" max="3074" width="15.7109375" customWidth="1"/>
    <col min="3075" max="3075" width="13" customWidth="1"/>
    <col min="3076" max="3076" width="7" customWidth="1"/>
    <col min="3327" max="3327" width="22" customWidth="1"/>
    <col min="3328" max="3328" width="45.7109375" customWidth="1"/>
    <col min="3329" max="3329" width="14.7109375" customWidth="1"/>
    <col min="3330" max="3330" width="15.7109375" customWidth="1"/>
    <col min="3331" max="3331" width="13" customWidth="1"/>
    <col min="3332" max="3332" width="7" customWidth="1"/>
    <col min="3583" max="3583" width="22" customWidth="1"/>
    <col min="3584" max="3584" width="45.7109375" customWidth="1"/>
    <col min="3585" max="3585" width="14.7109375" customWidth="1"/>
    <col min="3586" max="3586" width="15.7109375" customWidth="1"/>
    <col min="3587" max="3587" width="13" customWidth="1"/>
    <col min="3588" max="3588" width="7" customWidth="1"/>
    <col min="3839" max="3839" width="22" customWidth="1"/>
    <col min="3840" max="3840" width="45.7109375" customWidth="1"/>
    <col min="3841" max="3841" width="14.7109375" customWidth="1"/>
    <col min="3842" max="3842" width="15.7109375" customWidth="1"/>
    <col min="3843" max="3843" width="13" customWidth="1"/>
    <col min="3844" max="3844" width="7" customWidth="1"/>
    <col min="4095" max="4095" width="22" customWidth="1"/>
    <col min="4096" max="4096" width="45.7109375" customWidth="1"/>
    <col min="4097" max="4097" width="14.7109375" customWidth="1"/>
    <col min="4098" max="4098" width="15.7109375" customWidth="1"/>
    <col min="4099" max="4099" width="13" customWidth="1"/>
    <col min="4100" max="4100" width="7" customWidth="1"/>
    <col min="4351" max="4351" width="22" customWidth="1"/>
    <col min="4352" max="4352" width="45.7109375" customWidth="1"/>
    <col min="4353" max="4353" width="14.7109375" customWidth="1"/>
    <col min="4354" max="4354" width="15.7109375" customWidth="1"/>
    <col min="4355" max="4355" width="13" customWidth="1"/>
    <col min="4356" max="4356" width="7" customWidth="1"/>
    <col min="4607" max="4607" width="22" customWidth="1"/>
    <col min="4608" max="4608" width="45.7109375" customWidth="1"/>
    <col min="4609" max="4609" width="14.7109375" customWidth="1"/>
    <col min="4610" max="4610" width="15.7109375" customWidth="1"/>
    <col min="4611" max="4611" width="13" customWidth="1"/>
    <col min="4612" max="4612" width="7" customWidth="1"/>
    <col min="4863" max="4863" width="22" customWidth="1"/>
    <col min="4864" max="4864" width="45.7109375" customWidth="1"/>
    <col min="4865" max="4865" width="14.7109375" customWidth="1"/>
    <col min="4866" max="4866" width="15.7109375" customWidth="1"/>
    <col min="4867" max="4867" width="13" customWidth="1"/>
    <col min="4868" max="4868" width="7" customWidth="1"/>
    <col min="5119" max="5119" width="22" customWidth="1"/>
    <col min="5120" max="5120" width="45.7109375" customWidth="1"/>
    <col min="5121" max="5121" width="14.7109375" customWidth="1"/>
    <col min="5122" max="5122" width="15.7109375" customWidth="1"/>
    <col min="5123" max="5123" width="13" customWidth="1"/>
    <col min="5124" max="5124" width="7" customWidth="1"/>
    <col min="5375" max="5375" width="22" customWidth="1"/>
    <col min="5376" max="5376" width="45.7109375" customWidth="1"/>
    <col min="5377" max="5377" width="14.7109375" customWidth="1"/>
    <col min="5378" max="5378" width="15.7109375" customWidth="1"/>
    <col min="5379" max="5379" width="13" customWidth="1"/>
    <col min="5380" max="5380" width="7" customWidth="1"/>
    <col min="5631" max="5631" width="22" customWidth="1"/>
    <col min="5632" max="5632" width="45.7109375" customWidth="1"/>
    <col min="5633" max="5633" width="14.7109375" customWidth="1"/>
    <col min="5634" max="5634" width="15.7109375" customWidth="1"/>
    <col min="5635" max="5635" width="13" customWidth="1"/>
    <col min="5636" max="5636" width="7" customWidth="1"/>
    <col min="5887" max="5887" width="22" customWidth="1"/>
    <col min="5888" max="5888" width="45.7109375" customWidth="1"/>
    <col min="5889" max="5889" width="14.7109375" customWidth="1"/>
    <col min="5890" max="5890" width="15.7109375" customWidth="1"/>
    <col min="5891" max="5891" width="13" customWidth="1"/>
    <col min="5892" max="5892" width="7" customWidth="1"/>
    <col min="6143" max="6143" width="22" customWidth="1"/>
    <col min="6144" max="6144" width="45.7109375" customWidth="1"/>
    <col min="6145" max="6145" width="14.7109375" customWidth="1"/>
    <col min="6146" max="6146" width="15.7109375" customWidth="1"/>
    <col min="6147" max="6147" width="13" customWidth="1"/>
    <col min="6148" max="6148" width="7" customWidth="1"/>
    <col min="6399" max="6399" width="22" customWidth="1"/>
    <col min="6400" max="6400" width="45.7109375" customWidth="1"/>
    <col min="6401" max="6401" width="14.7109375" customWidth="1"/>
    <col min="6402" max="6402" width="15.7109375" customWidth="1"/>
    <col min="6403" max="6403" width="13" customWidth="1"/>
    <col min="6404" max="6404" width="7" customWidth="1"/>
    <col min="6655" max="6655" width="22" customWidth="1"/>
    <col min="6656" max="6656" width="45.7109375" customWidth="1"/>
    <col min="6657" max="6657" width="14.7109375" customWidth="1"/>
    <col min="6658" max="6658" width="15.7109375" customWidth="1"/>
    <col min="6659" max="6659" width="13" customWidth="1"/>
    <col min="6660" max="6660" width="7" customWidth="1"/>
    <col min="6911" max="6911" width="22" customWidth="1"/>
    <col min="6912" max="6912" width="45.7109375" customWidth="1"/>
    <col min="6913" max="6913" width="14.7109375" customWidth="1"/>
    <col min="6914" max="6914" width="15.7109375" customWidth="1"/>
    <col min="6915" max="6915" width="13" customWidth="1"/>
    <col min="6916" max="6916" width="7" customWidth="1"/>
    <col min="7167" max="7167" width="22" customWidth="1"/>
    <col min="7168" max="7168" width="45.7109375" customWidth="1"/>
    <col min="7169" max="7169" width="14.7109375" customWidth="1"/>
    <col min="7170" max="7170" width="15.7109375" customWidth="1"/>
    <col min="7171" max="7171" width="13" customWidth="1"/>
    <col min="7172" max="7172" width="7" customWidth="1"/>
    <col min="7423" max="7423" width="22" customWidth="1"/>
    <col min="7424" max="7424" width="45.7109375" customWidth="1"/>
    <col min="7425" max="7425" width="14.7109375" customWidth="1"/>
    <col min="7426" max="7426" width="15.7109375" customWidth="1"/>
    <col min="7427" max="7427" width="13" customWidth="1"/>
    <col min="7428" max="7428" width="7" customWidth="1"/>
    <col min="7679" max="7679" width="22" customWidth="1"/>
    <col min="7680" max="7680" width="45.7109375" customWidth="1"/>
    <col min="7681" max="7681" width="14.7109375" customWidth="1"/>
    <col min="7682" max="7682" width="15.7109375" customWidth="1"/>
    <col min="7683" max="7683" width="13" customWidth="1"/>
    <col min="7684" max="7684" width="7" customWidth="1"/>
    <col min="7935" max="7935" width="22" customWidth="1"/>
    <col min="7936" max="7936" width="45.7109375" customWidth="1"/>
    <col min="7937" max="7937" width="14.7109375" customWidth="1"/>
    <col min="7938" max="7938" width="15.7109375" customWidth="1"/>
    <col min="7939" max="7939" width="13" customWidth="1"/>
    <col min="7940" max="7940" width="7" customWidth="1"/>
    <col min="8191" max="8191" width="22" customWidth="1"/>
    <col min="8192" max="8192" width="45.7109375" customWidth="1"/>
    <col min="8193" max="8193" width="14.7109375" customWidth="1"/>
    <col min="8194" max="8194" width="15.7109375" customWidth="1"/>
    <col min="8195" max="8195" width="13" customWidth="1"/>
    <col min="8196" max="8196" width="7" customWidth="1"/>
    <col min="8447" max="8447" width="22" customWidth="1"/>
    <col min="8448" max="8448" width="45.7109375" customWidth="1"/>
    <col min="8449" max="8449" width="14.7109375" customWidth="1"/>
    <col min="8450" max="8450" width="15.7109375" customWidth="1"/>
    <col min="8451" max="8451" width="13" customWidth="1"/>
    <col min="8452" max="8452" width="7" customWidth="1"/>
    <col min="8703" max="8703" width="22" customWidth="1"/>
    <col min="8704" max="8704" width="45.7109375" customWidth="1"/>
    <col min="8705" max="8705" width="14.7109375" customWidth="1"/>
    <col min="8706" max="8706" width="15.7109375" customWidth="1"/>
    <col min="8707" max="8707" width="13" customWidth="1"/>
    <col min="8708" max="8708" width="7" customWidth="1"/>
    <col min="8959" max="8959" width="22" customWidth="1"/>
    <col min="8960" max="8960" width="45.7109375" customWidth="1"/>
    <col min="8961" max="8961" width="14.7109375" customWidth="1"/>
    <col min="8962" max="8962" width="15.7109375" customWidth="1"/>
    <col min="8963" max="8963" width="13" customWidth="1"/>
    <col min="8964" max="8964" width="7" customWidth="1"/>
    <col min="9215" max="9215" width="22" customWidth="1"/>
    <col min="9216" max="9216" width="45.7109375" customWidth="1"/>
    <col min="9217" max="9217" width="14.7109375" customWidth="1"/>
    <col min="9218" max="9218" width="15.7109375" customWidth="1"/>
    <col min="9219" max="9219" width="13" customWidth="1"/>
    <col min="9220" max="9220" width="7" customWidth="1"/>
    <col min="9471" max="9471" width="22" customWidth="1"/>
    <col min="9472" max="9472" width="45.7109375" customWidth="1"/>
    <col min="9473" max="9473" width="14.7109375" customWidth="1"/>
    <col min="9474" max="9474" width="15.7109375" customWidth="1"/>
    <col min="9475" max="9475" width="13" customWidth="1"/>
    <col min="9476" max="9476" width="7" customWidth="1"/>
    <col min="9727" max="9727" width="22" customWidth="1"/>
    <col min="9728" max="9728" width="45.7109375" customWidth="1"/>
    <col min="9729" max="9729" width="14.7109375" customWidth="1"/>
    <col min="9730" max="9730" width="15.7109375" customWidth="1"/>
    <col min="9731" max="9731" width="13" customWidth="1"/>
    <col min="9732" max="9732" width="7" customWidth="1"/>
    <col min="9983" max="9983" width="22" customWidth="1"/>
    <col min="9984" max="9984" width="45.7109375" customWidth="1"/>
    <col min="9985" max="9985" width="14.7109375" customWidth="1"/>
    <col min="9986" max="9986" width="15.7109375" customWidth="1"/>
    <col min="9987" max="9987" width="13" customWidth="1"/>
    <col min="9988" max="9988" width="7" customWidth="1"/>
    <col min="10239" max="10239" width="22" customWidth="1"/>
    <col min="10240" max="10240" width="45.7109375" customWidth="1"/>
    <col min="10241" max="10241" width="14.7109375" customWidth="1"/>
    <col min="10242" max="10242" width="15.7109375" customWidth="1"/>
    <col min="10243" max="10243" width="13" customWidth="1"/>
    <col min="10244" max="10244" width="7" customWidth="1"/>
    <col min="10495" max="10495" width="22" customWidth="1"/>
    <col min="10496" max="10496" width="45.7109375" customWidth="1"/>
    <col min="10497" max="10497" width="14.7109375" customWidth="1"/>
    <col min="10498" max="10498" width="15.7109375" customWidth="1"/>
    <col min="10499" max="10499" width="13" customWidth="1"/>
    <col min="10500" max="10500" width="7" customWidth="1"/>
    <col min="10751" max="10751" width="22" customWidth="1"/>
    <col min="10752" max="10752" width="45.7109375" customWidth="1"/>
    <col min="10753" max="10753" width="14.7109375" customWidth="1"/>
    <col min="10754" max="10754" width="15.7109375" customWidth="1"/>
    <col min="10755" max="10755" width="13" customWidth="1"/>
    <col min="10756" max="10756" width="7" customWidth="1"/>
    <col min="11007" max="11007" width="22" customWidth="1"/>
    <col min="11008" max="11008" width="45.7109375" customWidth="1"/>
    <col min="11009" max="11009" width="14.7109375" customWidth="1"/>
    <col min="11010" max="11010" width="15.7109375" customWidth="1"/>
    <col min="11011" max="11011" width="13" customWidth="1"/>
    <col min="11012" max="11012" width="7" customWidth="1"/>
    <col min="11263" max="11263" width="22" customWidth="1"/>
    <col min="11264" max="11264" width="45.7109375" customWidth="1"/>
    <col min="11265" max="11265" width="14.7109375" customWidth="1"/>
    <col min="11266" max="11266" width="15.7109375" customWidth="1"/>
    <col min="11267" max="11267" width="13" customWidth="1"/>
    <col min="11268" max="11268" width="7" customWidth="1"/>
    <col min="11519" max="11519" width="22" customWidth="1"/>
    <col min="11520" max="11520" width="45.7109375" customWidth="1"/>
    <col min="11521" max="11521" width="14.7109375" customWidth="1"/>
    <col min="11522" max="11522" width="15.7109375" customWidth="1"/>
    <col min="11523" max="11523" width="13" customWidth="1"/>
    <col min="11524" max="11524" width="7" customWidth="1"/>
    <col min="11775" max="11775" width="22" customWidth="1"/>
    <col min="11776" max="11776" width="45.7109375" customWidth="1"/>
    <col min="11777" max="11777" width="14.7109375" customWidth="1"/>
    <col min="11778" max="11778" width="15.7109375" customWidth="1"/>
    <col min="11779" max="11779" width="13" customWidth="1"/>
    <col min="11780" max="11780" width="7" customWidth="1"/>
    <col min="12031" max="12031" width="22" customWidth="1"/>
    <col min="12032" max="12032" width="45.7109375" customWidth="1"/>
    <col min="12033" max="12033" width="14.7109375" customWidth="1"/>
    <col min="12034" max="12034" width="15.7109375" customWidth="1"/>
    <col min="12035" max="12035" width="13" customWidth="1"/>
    <col min="12036" max="12036" width="7" customWidth="1"/>
    <col min="12287" max="12287" width="22" customWidth="1"/>
    <col min="12288" max="12288" width="45.7109375" customWidth="1"/>
    <col min="12289" max="12289" width="14.7109375" customWidth="1"/>
    <col min="12290" max="12290" width="15.7109375" customWidth="1"/>
    <col min="12291" max="12291" width="13" customWidth="1"/>
    <col min="12292" max="12292" width="7" customWidth="1"/>
    <col min="12543" max="12543" width="22" customWidth="1"/>
    <col min="12544" max="12544" width="45.7109375" customWidth="1"/>
    <col min="12545" max="12545" width="14.7109375" customWidth="1"/>
    <col min="12546" max="12546" width="15.7109375" customWidth="1"/>
    <col min="12547" max="12547" width="13" customWidth="1"/>
    <col min="12548" max="12548" width="7" customWidth="1"/>
    <col min="12799" max="12799" width="22" customWidth="1"/>
    <col min="12800" max="12800" width="45.7109375" customWidth="1"/>
    <col min="12801" max="12801" width="14.7109375" customWidth="1"/>
    <col min="12802" max="12802" width="15.7109375" customWidth="1"/>
    <col min="12803" max="12803" width="13" customWidth="1"/>
    <col min="12804" max="12804" width="7" customWidth="1"/>
    <col min="13055" max="13055" width="22" customWidth="1"/>
    <col min="13056" max="13056" width="45.7109375" customWidth="1"/>
    <col min="13057" max="13057" width="14.7109375" customWidth="1"/>
    <col min="13058" max="13058" width="15.7109375" customWidth="1"/>
    <col min="13059" max="13059" width="13" customWidth="1"/>
    <col min="13060" max="13060" width="7" customWidth="1"/>
    <col min="13311" max="13311" width="22" customWidth="1"/>
    <col min="13312" max="13312" width="45.7109375" customWidth="1"/>
    <col min="13313" max="13313" width="14.7109375" customWidth="1"/>
    <col min="13314" max="13314" width="15.7109375" customWidth="1"/>
    <col min="13315" max="13315" width="13" customWidth="1"/>
    <col min="13316" max="13316" width="7" customWidth="1"/>
    <col min="13567" max="13567" width="22" customWidth="1"/>
    <col min="13568" max="13568" width="45.7109375" customWidth="1"/>
    <col min="13569" max="13569" width="14.7109375" customWidth="1"/>
    <col min="13570" max="13570" width="15.7109375" customWidth="1"/>
    <col min="13571" max="13571" width="13" customWidth="1"/>
    <col min="13572" max="13572" width="7" customWidth="1"/>
    <col min="13823" max="13823" width="22" customWidth="1"/>
    <col min="13824" max="13824" width="45.7109375" customWidth="1"/>
    <col min="13825" max="13825" width="14.7109375" customWidth="1"/>
    <col min="13826" max="13826" width="15.7109375" customWidth="1"/>
    <col min="13827" max="13827" width="13" customWidth="1"/>
    <col min="13828" max="13828" width="7" customWidth="1"/>
    <col min="14079" max="14079" width="22" customWidth="1"/>
    <col min="14080" max="14080" width="45.7109375" customWidth="1"/>
    <col min="14081" max="14081" width="14.7109375" customWidth="1"/>
    <col min="14082" max="14082" width="15.7109375" customWidth="1"/>
    <col min="14083" max="14083" width="13" customWidth="1"/>
    <col min="14084" max="14084" width="7" customWidth="1"/>
    <col min="14335" max="14335" width="22" customWidth="1"/>
    <col min="14336" max="14336" width="45.7109375" customWidth="1"/>
    <col min="14337" max="14337" width="14.7109375" customWidth="1"/>
    <col min="14338" max="14338" width="15.7109375" customWidth="1"/>
    <col min="14339" max="14339" width="13" customWidth="1"/>
    <col min="14340" max="14340" width="7" customWidth="1"/>
    <col min="14591" max="14591" width="22" customWidth="1"/>
    <col min="14592" max="14592" width="45.7109375" customWidth="1"/>
    <col min="14593" max="14593" width="14.7109375" customWidth="1"/>
    <col min="14594" max="14594" width="15.7109375" customWidth="1"/>
    <col min="14595" max="14595" width="13" customWidth="1"/>
    <col min="14596" max="14596" width="7" customWidth="1"/>
    <col min="14847" max="14847" width="22" customWidth="1"/>
    <col min="14848" max="14848" width="45.7109375" customWidth="1"/>
    <col min="14849" max="14849" width="14.7109375" customWidth="1"/>
    <col min="14850" max="14850" width="15.7109375" customWidth="1"/>
    <col min="14851" max="14851" width="13" customWidth="1"/>
    <col min="14852" max="14852" width="7" customWidth="1"/>
    <col min="15103" max="15103" width="22" customWidth="1"/>
    <col min="15104" max="15104" width="45.7109375" customWidth="1"/>
    <col min="15105" max="15105" width="14.7109375" customWidth="1"/>
    <col min="15106" max="15106" width="15.7109375" customWidth="1"/>
    <col min="15107" max="15107" width="13" customWidth="1"/>
    <col min="15108" max="15108" width="7" customWidth="1"/>
    <col min="15359" max="15359" width="22" customWidth="1"/>
    <col min="15360" max="15360" width="45.7109375" customWidth="1"/>
    <col min="15361" max="15361" width="14.7109375" customWidth="1"/>
    <col min="15362" max="15362" width="15.7109375" customWidth="1"/>
    <col min="15363" max="15363" width="13" customWidth="1"/>
    <col min="15364" max="15364" width="7" customWidth="1"/>
    <col min="15615" max="15615" width="22" customWidth="1"/>
    <col min="15616" max="15616" width="45.7109375" customWidth="1"/>
    <col min="15617" max="15617" width="14.7109375" customWidth="1"/>
    <col min="15618" max="15618" width="15.7109375" customWidth="1"/>
    <col min="15619" max="15619" width="13" customWidth="1"/>
    <col min="15620" max="15620" width="7" customWidth="1"/>
    <col min="15871" max="15871" width="22" customWidth="1"/>
    <col min="15872" max="15872" width="45.7109375" customWidth="1"/>
    <col min="15873" max="15873" width="14.7109375" customWidth="1"/>
    <col min="15874" max="15874" width="15.7109375" customWidth="1"/>
    <col min="15875" max="15875" width="13" customWidth="1"/>
    <col min="15876" max="15876" width="7" customWidth="1"/>
    <col min="16127" max="16127" width="22" customWidth="1"/>
    <col min="16128" max="16128" width="45.7109375" customWidth="1"/>
    <col min="16129" max="16129" width="14.7109375" customWidth="1"/>
    <col min="16130" max="16130" width="15.7109375" customWidth="1"/>
    <col min="16131" max="16131" width="13" customWidth="1"/>
    <col min="16132" max="16132" width="7" customWidth="1"/>
  </cols>
  <sheetData>
    <row r="1" spans="1:5" x14ac:dyDescent="0.25">
      <c r="C1" s="458" t="s">
        <v>350</v>
      </c>
      <c r="D1" s="458"/>
      <c r="E1" s="458"/>
    </row>
    <row r="2" spans="1:5" x14ac:dyDescent="0.25">
      <c r="C2" s="458"/>
      <c r="D2" s="458"/>
      <c r="E2" s="458"/>
    </row>
    <row r="3" spans="1:5" x14ac:dyDescent="0.25">
      <c r="C3" s="519"/>
      <c r="D3" s="519"/>
      <c r="E3" s="519"/>
    </row>
    <row r="4" spans="1:5" ht="15" customHeight="1" x14ac:dyDescent="0.25">
      <c r="A4" s="456" t="s">
        <v>351</v>
      </c>
      <c r="B4" s="456"/>
    </row>
    <row r="5" spans="1:5" ht="15" customHeight="1" x14ac:dyDescent="0.25">
      <c r="A5" s="456"/>
      <c r="B5" s="456"/>
    </row>
    <row r="6" spans="1:5" ht="31.5" customHeight="1" x14ac:dyDescent="0.25">
      <c r="A6" s="457"/>
      <c r="B6" s="457"/>
    </row>
    <row r="7" spans="1:5" ht="18" customHeight="1" x14ac:dyDescent="0.25">
      <c r="A7" s="459" t="s">
        <v>0</v>
      </c>
      <c r="B7" s="462" t="s">
        <v>145</v>
      </c>
      <c r="C7" s="459">
        <v>2021</v>
      </c>
      <c r="D7" s="523" t="s">
        <v>174</v>
      </c>
      <c r="E7" s="524"/>
    </row>
    <row r="8" spans="1:5" ht="15" customHeight="1" x14ac:dyDescent="0.25">
      <c r="A8" s="460"/>
      <c r="B8" s="462"/>
      <c r="C8" s="460"/>
      <c r="D8" s="525"/>
      <c r="E8" s="526"/>
    </row>
    <row r="9" spans="1:5" ht="15.75" customHeight="1" x14ac:dyDescent="0.25">
      <c r="A9" s="460"/>
      <c r="B9" s="462"/>
      <c r="C9" s="460"/>
      <c r="D9" s="452">
        <v>2022</v>
      </c>
      <c r="E9" s="454">
        <v>2023</v>
      </c>
    </row>
    <row r="10" spans="1:5" ht="28.5" customHeight="1" x14ac:dyDescent="0.25">
      <c r="A10" s="461"/>
      <c r="B10" s="462"/>
      <c r="C10" s="461"/>
      <c r="D10" s="453"/>
      <c r="E10" s="455"/>
    </row>
    <row r="11" spans="1:5" ht="14.25" customHeight="1" x14ac:dyDescent="0.25">
      <c r="A11" s="71">
        <v>1</v>
      </c>
      <c r="B11" s="285">
        <v>2</v>
      </c>
      <c r="C11" s="284">
        <v>3</v>
      </c>
      <c r="D11" s="112"/>
      <c r="E11" s="106"/>
    </row>
    <row r="12" spans="1:5" ht="35.25" customHeight="1" x14ac:dyDescent="0.25">
      <c r="A12" s="72" t="s">
        <v>146</v>
      </c>
      <c r="B12" s="73" t="s">
        <v>147</v>
      </c>
      <c r="C12" s="91">
        <f>C13</f>
        <v>307.79969999999776</v>
      </c>
      <c r="D12" s="91">
        <f>D13</f>
        <v>314.7596999999987</v>
      </c>
      <c r="E12" s="281">
        <f>E13</f>
        <v>295.90970000000016</v>
      </c>
    </row>
    <row r="13" spans="1:5" ht="24.75" customHeight="1" x14ac:dyDescent="0.25">
      <c r="A13" s="74" t="s">
        <v>148</v>
      </c>
      <c r="B13" s="75" t="s">
        <v>149</v>
      </c>
      <c r="C13" s="92">
        <f>C18+C14</f>
        <v>307.79969999999776</v>
      </c>
      <c r="D13" s="92">
        <f t="shared" ref="D13:E13" si="0">D18+D14</f>
        <v>314.7596999999987</v>
      </c>
      <c r="E13" s="92">
        <f t="shared" si="0"/>
        <v>295.90970000000016</v>
      </c>
    </row>
    <row r="14" spans="1:5" ht="27" customHeight="1" x14ac:dyDescent="0.25">
      <c r="A14" s="74" t="s">
        <v>150</v>
      </c>
      <c r="B14" s="75" t="s">
        <v>151</v>
      </c>
      <c r="C14" s="93">
        <f>C15</f>
        <v>-9524.9723000000013</v>
      </c>
      <c r="D14" s="93">
        <f t="shared" ref="D14:E16" si="1">D15</f>
        <v>-9442.0722999999998</v>
      </c>
      <c r="E14" s="93">
        <f t="shared" si="1"/>
        <v>-9253.5722999999998</v>
      </c>
    </row>
    <row r="15" spans="1:5" ht="20.25" customHeight="1" x14ac:dyDescent="0.25">
      <c r="A15" s="74" t="s">
        <v>152</v>
      </c>
      <c r="B15" s="75" t="s">
        <v>153</v>
      </c>
      <c r="C15" s="94">
        <f>C16</f>
        <v>-9524.9723000000013</v>
      </c>
      <c r="D15" s="94">
        <f t="shared" si="1"/>
        <v>-9442.0722999999998</v>
      </c>
      <c r="E15" s="94">
        <f t="shared" si="1"/>
        <v>-9253.5722999999998</v>
      </c>
    </row>
    <row r="16" spans="1:5" ht="24.75" customHeight="1" x14ac:dyDescent="0.25">
      <c r="A16" s="74" t="s">
        <v>154</v>
      </c>
      <c r="B16" s="75" t="s">
        <v>155</v>
      </c>
      <c r="C16" s="95">
        <f>C17</f>
        <v>-9524.9723000000013</v>
      </c>
      <c r="D16" s="95">
        <f t="shared" si="1"/>
        <v>-9442.0722999999998</v>
      </c>
      <c r="E16" s="95">
        <f t="shared" si="1"/>
        <v>-9253.5722999999998</v>
      </c>
    </row>
    <row r="17" spans="1:5" ht="29.25" customHeight="1" x14ac:dyDescent="0.25">
      <c r="A17" s="74" t="s">
        <v>156</v>
      </c>
      <c r="B17" s="75" t="s">
        <v>157</v>
      </c>
      <c r="C17" s="94">
        <f>-'ДОХОДЫ прил 3'!C55</f>
        <v>-9524.9723000000013</v>
      </c>
      <c r="D17" s="94">
        <f>-'ДОХОДЫ прил 3'!D55</f>
        <v>-9442.0722999999998</v>
      </c>
      <c r="E17" s="94">
        <f>-'ДОХОДЫ прил 3'!E55</f>
        <v>-9253.5722999999998</v>
      </c>
    </row>
    <row r="18" spans="1:5" ht="23.25" customHeight="1" x14ac:dyDescent="0.25">
      <c r="A18" s="74" t="s">
        <v>158</v>
      </c>
      <c r="B18" s="75" t="s">
        <v>159</v>
      </c>
      <c r="C18" s="96">
        <f>C19</f>
        <v>9832.771999999999</v>
      </c>
      <c r="D18" s="96">
        <f t="shared" ref="D18:E20" si="2">D19</f>
        <v>9756.8319999999985</v>
      </c>
      <c r="E18" s="96">
        <f t="shared" si="2"/>
        <v>9549.482</v>
      </c>
    </row>
    <row r="19" spans="1:5" ht="26.25" customHeight="1" x14ac:dyDescent="0.25">
      <c r="A19" s="74" t="s">
        <v>160</v>
      </c>
      <c r="B19" s="75" t="s">
        <v>161</v>
      </c>
      <c r="C19" s="88">
        <f>C20</f>
        <v>9832.771999999999</v>
      </c>
      <c r="D19" s="88">
        <f t="shared" si="2"/>
        <v>9756.8319999999985</v>
      </c>
      <c r="E19" s="88">
        <f t="shared" si="2"/>
        <v>9549.482</v>
      </c>
    </row>
    <row r="20" spans="1:5" ht="23.25" customHeight="1" x14ac:dyDescent="0.25">
      <c r="A20" s="74" t="s">
        <v>162</v>
      </c>
      <c r="B20" s="75" t="s">
        <v>163</v>
      </c>
      <c r="C20" s="88">
        <f>C21</f>
        <v>9832.771999999999</v>
      </c>
      <c r="D20" s="88">
        <f t="shared" si="2"/>
        <v>9756.8319999999985</v>
      </c>
      <c r="E20" s="88">
        <f t="shared" si="2"/>
        <v>9549.482</v>
      </c>
    </row>
    <row r="21" spans="1:5" ht="33" customHeight="1" x14ac:dyDescent="0.25">
      <c r="A21" s="74" t="s">
        <v>164</v>
      </c>
      <c r="B21" s="75" t="s">
        <v>165</v>
      </c>
      <c r="C21" s="88">
        <f>'РАСХОДЫ прил 5'!F214</f>
        <v>9832.771999999999</v>
      </c>
      <c r="D21" s="88">
        <f>'РАСХОДЫ прил 5'!G214</f>
        <v>9756.8319999999985</v>
      </c>
      <c r="E21" s="88">
        <f>'РАСХОДЫ прил 5'!H214</f>
        <v>9549.482</v>
      </c>
    </row>
    <row r="22" spans="1:5" ht="33.75" customHeight="1" x14ac:dyDescent="0.25">
      <c r="A22" s="76" t="s">
        <v>146</v>
      </c>
      <c r="B22" s="77" t="s">
        <v>166</v>
      </c>
      <c r="C22" s="88">
        <f>C13</f>
        <v>307.79969999999776</v>
      </c>
      <c r="D22" s="88">
        <f>D13</f>
        <v>314.7596999999987</v>
      </c>
      <c r="E22" s="88">
        <f t="shared" ref="E22" si="3">E13</f>
        <v>295.90970000000016</v>
      </c>
    </row>
    <row r="23" spans="1:5" x14ac:dyDescent="0.25">
      <c r="A23" s="78"/>
      <c r="B23" s="75"/>
      <c r="C23" s="79"/>
      <c r="D23" s="79"/>
      <c r="E23" s="79"/>
    </row>
    <row r="24" spans="1:5" ht="24.75" customHeight="1" x14ac:dyDescent="0.25">
      <c r="A24" s="78"/>
      <c r="B24" s="16" t="s">
        <v>167</v>
      </c>
      <c r="C24" s="90">
        <f>C22</f>
        <v>307.79969999999776</v>
      </c>
      <c r="D24" s="90">
        <f t="shared" ref="D24:E24" si="4">D22</f>
        <v>314.7596999999987</v>
      </c>
      <c r="E24" s="90">
        <f t="shared" si="4"/>
        <v>295.90970000000016</v>
      </c>
    </row>
    <row r="25" spans="1:5" ht="15.75" x14ac:dyDescent="0.25">
      <c r="A25" s="80"/>
      <c r="B25" s="81"/>
      <c r="C25" s="79"/>
      <c r="D25" s="53"/>
      <c r="E25" s="106"/>
    </row>
    <row r="26" spans="1:5" ht="15.75" x14ac:dyDescent="0.25">
      <c r="A26" s="82"/>
      <c r="B26" s="83"/>
      <c r="C26" s="84"/>
      <c r="D26" s="11"/>
    </row>
    <row r="27" spans="1:5" ht="15.75" x14ac:dyDescent="0.25">
      <c r="A27" s="82"/>
      <c r="B27" s="83"/>
      <c r="C27" s="84"/>
      <c r="D27" s="11"/>
    </row>
    <row r="29" spans="1:5" ht="16.5" customHeight="1" x14ac:dyDescent="0.25"/>
    <row r="31" spans="1:5" ht="15" customHeight="1" x14ac:dyDescent="0.25"/>
    <row r="32" spans="1:5" x14ac:dyDescent="0.25">
      <c r="A32" s="521"/>
      <c r="B32" s="521"/>
      <c r="E32" s="325"/>
    </row>
    <row r="33" spans="1:5" ht="15.75" x14ac:dyDescent="0.25">
      <c r="A33" s="324"/>
      <c r="B33" s="27"/>
    </row>
    <row r="34" spans="1:5" ht="15.75" x14ac:dyDescent="0.25">
      <c r="A34" s="29"/>
      <c r="B34" s="27"/>
      <c r="C34" s="27"/>
      <c r="D34" s="11"/>
    </row>
    <row r="36" spans="1:5" x14ac:dyDescent="0.25">
      <c r="A36" s="145"/>
      <c r="B36" s="146"/>
      <c r="E36" s="325"/>
    </row>
    <row r="37" spans="1:5" x14ac:dyDescent="0.25">
      <c r="A37" s="146"/>
      <c r="B37" s="147"/>
      <c r="E37" s="326"/>
    </row>
    <row r="38" spans="1:5" x14ac:dyDescent="0.25">
      <c r="A38" s="520"/>
      <c r="B38" s="520"/>
    </row>
    <row r="39" spans="1:5" ht="15.75" x14ac:dyDescent="0.25">
      <c r="A39" s="522"/>
      <c r="B39" s="522"/>
      <c r="D39" s="327"/>
      <c r="E39" s="327"/>
    </row>
    <row r="40" spans="1:5" ht="15.75" x14ac:dyDescent="0.25">
      <c r="A40" s="286"/>
      <c r="B40" s="27"/>
      <c r="C40" s="27"/>
      <c r="D40" s="11"/>
    </row>
    <row r="41" spans="1:5" ht="15.75" x14ac:dyDescent="0.25">
      <c r="A41" s="286"/>
      <c r="B41" s="27"/>
      <c r="C41" s="27"/>
      <c r="D41" s="11"/>
    </row>
    <row r="42" spans="1:5" ht="15.75" x14ac:dyDescent="0.25">
      <c r="A42" s="286"/>
      <c r="B42" s="27"/>
      <c r="C42" s="27"/>
      <c r="D42" s="11"/>
    </row>
    <row r="43" spans="1:5" ht="15.75" x14ac:dyDescent="0.25">
      <c r="A43" s="286"/>
      <c r="B43" s="27"/>
      <c r="C43" s="27"/>
      <c r="D43" s="11"/>
    </row>
    <row r="44" spans="1:5" ht="15.75" x14ac:dyDescent="0.25">
      <c r="A44" s="35"/>
      <c r="B44" s="34"/>
      <c r="C44" s="34"/>
      <c r="D44" s="6"/>
    </row>
    <row r="45" spans="1:5" ht="15.75" x14ac:dyDescent="0.25">
      <c r="A45" s="286"/>
      <c r="B45" s="27"/>
      <c r="C45" s="27"/>
      <c r="D45" s="11"/>
    </row>
    <row r="46" spans="1:5" ht="15.75" x14ac:dyDescent="0.25">
      <c r="A46" s="286"/>
      <c r="B46" s="27"/>
      <c r="C46" s="27"/>
      <c r="D46" s="11"/>
    </row>
    <row r="47" spans="1:5" ht="15.75" x14ac:dyDescent="0.25">
      <c r="A47" s="286"/>
      <c r="B47" s="27"/>
      <c r="C47" s="27"/>
      <c r="D47" s="11"/>
    </row>
    <row r="48" spans="1:5" ht="15.75" x14ac:dyDescent="0.25">
      <c r="A48" s="286"/>
      <c r="B48" s="27"/>
      <c r="C48" s="27"/>
      <c r="D48" s="11"/>
    </row>
    <row r="49" spans="1:4" ht="15.75" x14ac:dyDescent="0.25">
      <c r="A49" s="286"/>
      <c r="B49" s="27"/>
      <c r="C49" s="27"/>
      <c r="D49" s="11"/>
    </row>
    <row r="50" spans="1:4" ht="15.75" x14ac:dyDescent="0.25">
      <c r="A50" s="286"/>
      <c r="B50" s="34"/>
      <c r="C50" s="27"/>
      <c r="D50" s="11"/>
    </row>
    <row r="51" spans="1:4" ht="15.75" x14ac:dyDescent="0.25">
      <c r="A51" s="35"/>
      <c r="B51" s="34"/>
      <c r="C51" s="34"/>
      <c r="D51" s="36"/>
    </row>
    <row r="52" spans="1:4" ht="15.75" x14ac:dyDescent="0.25">
      <c r="A52" s="286"/>
      <c r="B52" s="34"/>
      <c r="C52" s="27"/>
      <c r="D52" s="37"/>
    </row>
    <row r="53" spans="1:4" ht="15.75" x14ac:dyDescent="0.25">
      <c r="A53" s="286"/>
      <c r="B53" s="34"/>
      <c r="C53" s="27"/>
      <c r="D53" s="37"/>
    </row>
    <row r="54" spans="1:4" ht="15.75" x14ac:dyDescent="0.25">
      <c r="A54" s="286"/>
      <c r="B54" s="34"/>
      <c r="C54" s="27"/>
      <c r="D54" s="37"/>
    </row>
    <row r="55" spans="1:4" ht="15.75" x14ac:dyDescent="0.25">
      <c r="A55" s="286"/>
      <c r="B55" s="34"/>
      <c r="C55" s="27"/>
      <c r="D55" s="37"/>
    </row>
    <row r="56" spans="1:4" ht="15.75" x14ac:dyDescent="0.25">
      <c r="A56" s="286"/>
      <c r="B56" s="34"/>
      <c r="C56" s="27"/>
      <c r="D56" s="37"/>
    </row>
    <row r="57" spans="1:4" ht="15.75" x14ac:dyDescent="0.25">
      <c r="A57" s="286"/>
      <c r="B57" s="34"/>
      <c r="C57" s="27"/>
      <c r="D57" s="11"/>
    </row>
    <row r="58" spans="1:4" ht="15.75" x14ac:dyDescent="0.25">
      <c r="A58" s="286"/>
      <c r="B58" s="34"/>
      <c r="C58" s="27"/>
      <c r="D58" s="38"/>
    </row>
    <row r="59" spans="1:4" ht="15.75" x14ac:dyDescent="0.25">
      <c r="A59" s="286"/>
      <c r="B59" s="34"/>
      <c r="C59" s="27"/>
      <c r="D59" s="11"/>
    </row>
    <row r="60" spans="1:4" ht="15.75" x14ac:dyDescent="0.25">
      <c r="A60" s="286"/>
      <c r="B60" s="34"/>
      <c r="C60" s="27"/>
      <c r="D60" s="38"/>
    </row>
    <row r="61" spans="1:4" ht="15.75" x14ac:dyDescent="0.25">
      <c r="A61" s="35"/>
      <c r="B61" s="34"/>
      <c r="C61" s="34"/>
      <c r="D61" s="19"/>
    </row>
    <row r="62" spans="1:4" ht="15.75" x14ac:dyDescent="0.25">
      <c r="A62" s="35"/>
      <c r="B62" s="34"/>
      <c r="C62" s="34"/>
      <c r="D62" s="19"/>
    </row>
    <row r="63" spans="1:4" ht="15.75" x14ac:dyDescent="0.25">
      <c r="A63" s="286"/>
      <c r="B63" s="27"/>
      <c r="C63" s="27"/>
      <c r="D63" s="17"/>
    </row>
    <row r="64" spans="1:4" ht="15.75" x14ac:dyDescent="0.25">
      <c r="A64" s="286"/>
      <c r="B64" s="27"/>
      <c r="C64" s="27"/>
      <c r="D64" s="17"/>
    </row>
    <row r="65" spans="1:4" ht="15.75" x14ac:dyDescent="0.25">
      <c r="A65" s="286"/>
      <c r="B65" s="27"/>
      <c r="C65" s="27"/>
      <c r="D65" s="17"/>
    </row>
    <row r="66" spans="1:4" ht="15.75" x14ac:dyDescent="0.25">
      <c r="A66" s="286"/>
      <c r="B66" s="27"/>
      <c r="C66" s="27"/>
      <c r="D66" s="17"/>
    </row>
    <row r="67" spans="1:4" ht="15.75" x14ac:dyDescent="0.25">
      <c r="A67" s="286"/>
      <c r="B67" s="27"/>
      <c r="C67" s="27"/>
      <c r="D67" s="17"/>
    </row>
    <row r="68" spans="1:4" ht="15.75" x14ac:dyDescent="0.25">
      <c r="A68" s="35"/>
      <c r="B68" s="34"/>
      <c r="C68" s="34"/>
      <c r="D68" s="6"/>
    </row>
    <row r="69" spans="1:4" ht="15.75" x14ac:dyDescent="0.25">
      <c r="A69" s="286"/>
      <c r="B69" s="27"/>
      <c r="C69" s="27"/>
      <c r="D69" s="11"/>
    </row>
    <row r="70" spans="1:4" ht="15.75" x14ac:dyDescent="0.25">
      <c r="A70" s="286"/>
      <c r="B70" s="27"/>
      <c r="C70" s="27"/>
      <c r="D70" s="11"/>
    </row>
    <row r="71" spans="1:4" ht="15.75" x14ac:dyDescent="0.25">
      <c r="A71" s="286"/>
      <c r="B71" s="27"/>
      <c r="C71" s="27"/>
      <c r="D71" s="11"/>
    </row>
    <row r="72" spans="1:4" ht="15.75" x14ac:dyDescent="0.25">
      <c r="A72" s="286"/>
      <c r="B72" s="27"/>
      <c r="C72" s="27"/>
      <c r="D72" s="11"/>
    </row>
    <row r="73" spans="1:4" ht="15.75" x14ac:dyDescent="0.25">
      <c r="A73" s="286"/>
      <c r="B73" s="27"/>
      <c r="C73" s="27"/>
      <c r="D73" s="11"/>
    </row>
    <row r="74" spans="1:4" ht="15.75" x14ac:dyDescent="0.25">
      <c r="A74" s="286"/>
      <c r="B74" s="27"/>
      <c r="C74" s="27"/>
      <c r="D74" s="11"/>
    </row>
    <row r="75" spans="1:4" ht="15.75" x14ac:dyDescent="0.25">
      <c r="A75" s="35"/>
      <c r="B75" s="34"/>
      <c r="C75" s="34"/>
      <c r="D75" s="6"/>
    </row>
    <row r="76" spans="1:4" ht="15.75" x14ac:dyDescent="0.25">
      <c r="A76" s="286"/>
      <c r="B76" s="27"/>
      <c r="C76" s="27"/>
      <c r="D76" s="11"/>
    </row>
    <row r="77" spans="1:4" ht="15.75" x14ac:dyDescent="0.25">
      <c r="A77" s="286"/>
      <c r="B77" s="27"/>
      <c r="C77" s="27"/>
      <c r="D77" s="11"/>
    </row>
    <row r="78" spans="1:4" ht="15.75" x14ac:dyDescent="0.25">
      <c r="A78" s="286"/>
      <c r="B78" s="27"/>
      <c r="C78" s="27"/>
      <c r="D78" s="11"/>
    </row>
    <row r="79" spans="1:4" ht="15.75" x14ac:dyDescent="0.25">
      <c r="A79" s="286"/>
      <c r="B79" s="27"/>
      <c r="C79" s="27"/>
      <c r="D79" s="11"/>
    </row>
    <row r="80" spans="1:4" ht="15.75" x14ac:dyDescent="0.25">
      <c r="A80" s="286"/>
      <c r="B80" s="27"/>
      <c r="C80" s="27"/>
      <c r="D80" s="11"/>
    </row>
    <row r="81" spans="1:4" ht="15.75" x14ac:dyDescent="0.25">
      <c r="A81" s="35"/>
      <c r="B81" s="34"/>
      <c r="C81" s="34"/>
      <c r="D81" s="19"/>
    </row>
    <row r="82" spans="1:4" ht="15.75" x14ac:dyDescent="0.25">
      <c r="A82" s="286"/>
      <c r="B82" s="27"/>
      <c r="C82" s="27"/>
      <c r="D82" s="19"/>
    </row>
    <row r="83" spans="1:4" ht="15.75" x14ac:dyDescent="0.25">
      <c r="A83" s="286"/>
      <c r="B83" s="27"/>
      <c r="C83" s="27"/>
      <c r="D83" s="17"/>
    </row>
    <row r="84" spans="1:4" ht="15.75" x14ac:dyDescent="0.25">
      <c r="A84" s="286"/>
      <c r="B84" s="27"/>
      <c r="C84" s="27"/>
      <c r="D84" s="17"/>
    </row>
    <row r="85" spans="1:4" ht="15.75" x14ac:dyDescent="0.25">
      <c r="A85" s="286"/>
      <c r="B85" s="27"/>
      <c r="C85" s="27"/>
      <c r="D85" s="17"/>
    </row>
    <row r="86" spans="1:4" ht="15.75" x14ac:dyDescent="0.25">
      <c r="A86" s="286"/>
      <c r="B86" s="27"/>
      <c r="C86" s="27"/>
      <c r="D86" s="17"/>
    </row>
    <row r="87" spans="1:4" ht="15.75" x14ac:dyDescent="0.25">
      <c r="A87" s="286"/>
      <c r="B87" s="27"/>
      <c r="C87" s="27"/>
      <c r="D87" s="17"/>
    </row>
    <row r="88" spans="1:4" ht="47.25" customHeight="1" x14ac:dyDescent="0.25">
      <c r="A88" s="463"/>
      <c r="B88" s="27"/>
      <c r="C88" s="27"/>
      <c r="D88" s="37"/>
    </row>
    <row r="89" spans="1:4" ht="15.75" x14ac:dyDescent="0.25">
      <c r="A89" s="463"/>
      <c r="B89" s="27"/>
      <c r="C89" s="27"/>
      <c r="D89" s="39"/>
    </row>
    <row r="90" spans="1:4" ht="15.75" x14ac:dyDescent="0.25">
      <c r="A90" s="463"/>
      <c r="B90" s="27"/>
      <c r="C90" s="27"/>
      <c r="D90" s="37"/>
    </row>
    <row r="91" spans="1:4" ht="15.75" x14ac:dyDescent="0.25">
      <c r="A91" s="463"/>
      <c r="B91" s="27"/>
      <c r="C91" s="27"/>
      <c r="D91" s="37"/>
    </row>
    <row r="92" spans="1:4" ht="15.75" x14ac:dyDescent="0.25">
      <c r="A92" s="463"/>
      <c r="B92" s="27"/>
      <c r="C92" s="27"/>
      <c r="D92" s="37"/>
    </row>
    <row r="93" spans="1:4" ht="15.75" x14ac:dyDescent="0.25">
      <c r="A93" s="463"/>
      <c r="B93" s="27"/>
      <c r="C93" s="27"/>
      <c r="D93" s="37"/>
    </row>
    <row r="94" spans="1:4" ht="15.75" x14ac:dyDescent="0.25">
      <c r="A94" s="463"/>
      <c r="B94" s="27"/>
      <c r="C94" s="27"/>
      <c r="D94" s="37"/>
    </row>
    <row r="95" spans="1:4" ht="15.75" x14ac:dyDescent="0.25">
      <c r="A95" s="463"/>
      <c r="B95" s="27"/>
      <c r="C95" s="27"/>
      <c r="D95" s="37"/>
    </row>
    <row r="96" spans="1:4" ht="21.75" customHeight="1" x14ac:dyDescent="0.25">
      <c r="A96" s="463"/>
      <c r="B96" s="27"/>
      <c r="C96" s="27"/>
      <c r="D96" s="37"/>
    </row>
    <row r="97" spans="1:4" ht="15.75" x14ac:dyDescent="0.25">
      <c r="A97" s="463"/>
      <c r="B97" s="27"/>
      <c r="C97" s="27"/>
      <c r="D97" s="6"/>
    </row>
    <row r="98" spans="1:4" ht="15.75" x14ac:dyDescent="0.25">
      <c r="A98" s="463"/>
      <c r="B98" s="27"/>
      <c r="C98" s="27"/>
      <c r="D98" s="11"/>
    </row>
    <row r="99" spans="1:4" ht="15.75" x14ac:dyDescent="0.25">
      <c r="A99" s="463"/>
      <c r="B99" s="27"/>
      <c r="C99" s="27"/>
      <c r="D99" s="11"/>
    </row>
    <row r="100" spans="1:4" ht="15.75" x14ac:dyDescent="0.25">
      <c r="A100" s="463"/>
      <c r="B100" s="27"/>
      <c r="C100" s="27"/>
      <c r="D100" s="11"/>
    </row>
    <row r="101" spans="1:4" ht="15.75" x14ac:dyDescent="0.25">
      <c r="A101" s="463"/>
      <c r="B101" s="27"/>
      <c r="C101" s="27"/>
      <c r="D101" s="11"/>
    </row>
    <row r="102" spans="1:4" ht="15.75" x14ac:dyDescent="0.25">
      <c r="A102" s="463"/>
      <c r="B102" s="27"/>
      <c r="C102" s="27"/>
      <c r="D102" s="11"/>
    </row>
    <row r="103" spans="1:4" ht="15.75" x14ac:dyDescent="0.25">
      <c r="A103" s="463"/>
      <c r="B103" s="27"/>
      <c r="C103" s="27"/>
      <c r="D103" s="11"/>
    </row>
    <row r="104" spans="1:4" ht="15.75" x14ac:dyDescent="0.25">
      <c r="A104" s="35"/>
      <c r="B104" s="34"/>
      <c r="C104" s="34"/>
      <c r="D104" s="19"/>
    </row>
    <row r="105" spans="1:4" ht="15.75" x14ac:dyDescent="0.25">
      <c r="A105" s="286"/>
      <c r="B105" s="27"/>
      <c r="C105" s="27"/>
      <c r="D105" s="6"/>
    </row>
    <row r="106" spans="1:4" ht="15.75" x14ac:dyDescent="0.25">
      <c r="A106" s="286"/>
      <c r="B106" s="27"/>
      <c r="C106" s="27"/>
      <c r="D106" s="11"/>
    </row>
    <row r="107" spans="1:4" ht="15.75" x14ac:dyDescent="0.25">
      <c r="A107" s="286"/>
      <c r="B107" s="27"/>
      <c r="C107" s="27"/>
      <c r="D107" s="11"/>
    </row>
    <row r="108" spans="1:4" ht="15.75" x14ac:dyDescent="0.25">
      <c r="A108" s="286"/>
      <c r="B108" s="27"/>
      <c r="C108" s="27"/>
      <c r="D108" s="11"/>
    </row>
    <row r="109" spans="1:4" ht="15.75" x14ac:dyDescent="0.25">
      <c r="A109" s="286"/>
      <c r="B109" s="27"/>
      <c r="C109" s="27"/>
      <c r="D109" s="11"/>
    </row>
    <row r="110" spans="1:4" ht="15.75" x14ac:dyDescent="0.25">
      <c r="A110" s="286"/>
      <c r="B110" s="27"/>
      <c r="C110" s="27"/>
      <c r="D110" s="11"/>
    </row>
    <row r="111" spans="1:4" ht="15.75" x14ac:dyDescent="0.25">
      <c r="A111" s="286"/>
      <c r="B111" s="27"/>
      <c r="C111" s="27"/>
      <c r="D111" s="11"/>
    </row>
    <row r="112" spans="1:4" ht="15.75" x14ac:dyDescent="0.25">
      <c r="A112" s="35"/>
      <c r="B112" s="34"/>
      <c r="C112" s="34"/>
      <c r="D112" s="19"/>
    </row>
    <row r="113" spans="1:4" ht="15.75" x14ac:dyDescent="0.25">
      <c r="A113" s="286"/>
      <c r="B113" s="27"/>
      <c r="C113" s="27"/>
      <c r="D113" s="17"/>
    </row>
    <row r="114" spans="1:4" ht="15.75" x14ac:dyDescent="0.25">
      <c r="A114" s="35"/>
      <c r="B114" s="34"/>
      <c r="C114" s="34"/>
      <c r="D114" s="19"/>
    </row>
    <row r="115" spans="1:4" ht="15.75" x14ac:dyDescent="0.25">
      <c r="A115" s="286"/>
      <c r="B115" s="27"/>
      <c r="C115" s="27"/>
      <c r="D115" s="17"/>
    </row>
    <row r="116" spans="1:4" ht="15.75" x14ac:dyDescent="0.25">
      <c r="A116" s="286"/>
      <c r="B116" s="27"/>
      <c r="C116" s="27"/>
      <c r="D116" s="17"/>
    </row>
    <row r="117" spans="1:4" ht="15.75" x14ac:dyDescent="0.25">
      <c r="A117" s="286"/>
      <c r="B117" s="27"/>
      <c r="C117" s="27"/>
      <c r="D117" s="17"/>
    </row>
    <row r="118" spans="1:4" ht="15.75" x14ac:dyDescent="0.25">
      <c r="A118" s="286"/>
      <c r="B118" s="27"/>
      <c r="C118" s="27"/>
      <c r="D118" s="17"/>
    </row>
    <row r="119" spans="1:4" ht="15.75" x14ac:dyDescent="0.25">
      <c r="A119" s="35"/>
      <c r="B119" s="34"/>
      <c r="C119" s="34"/>
      <c r="D119" s="6"/>
    </row>
    <row r="120" spans="1:4" ht="15.75" x14ac:dyDescent="0.25">
      <c r="A120" s="286"/>
      <c r="B120" s="27"/>
      <c r="C120" s="27"/>
      <c r="D120" s="11"/>
    </row>
    <row r="121" spans="1:4" ht="15.75" x14ac:dyDescent="0.25">
      <c r="A121" s="286"/>
      <c r="B121" s="27"/>
      <c r="C121" s="27"/>
      <c r="D121" s="11"/>
    </row>
    <row r="122" spans="1:4" ht="15.75" x14ac:dyDescent="0.25">
      <c r="A122" s="286"/>
      <c r="B122" s="27"/>
      <c r="C122" s="27"/>
      <c r="D122" s="11"/>
    </row>
    <row r="123" spans="1:4" ht="15.75" x14ac:dyDescent="0.25">
      <c r="A123" s="286"/>
      <c r="B123" s="27"/>
      <c r="C123" s="27"/>
      <c r="D123" s="11"/>
    </row>
    <row r="124" spans="1:4" ht="15.75" x14ac:dyDescent="0.25">
      <c r="A124" s="35"/>
      <c r="B124" s="34"/>
      <c r="C124" s="34"/>
      <c r="D124" s="19"/>
    </row>
    <row r="125" spans="1:4" ht="15.75" x14ac:dyDescent="0.25">
      <c r="A125" s="286"/>
      <c r="B125" s="27"/>
      <c r="C125" s="27"/>
      <c r="D125" s="17"/>
    </row>
    <row r="126" spans="1:4" ht="15.75" x14ac:dyDescent="0.25">
      <c r="A126" s="286"/>
      <c r="B126" s="27"/>
      <c r="C126" s="27"/>
      <c r="D126" s="17"/>
    </row>
    <row r="127" spans="1:4" ht="15.75" x14ac:dyDescent="0.25">
      <c r="A127" s="286"/>
      <c r="B127" s="27"/>
      <c r="C127" s="27"/>
      <c r="D127" s="17"/>
    </row>
    <row r="128" spans="1:4" ht="15.75" x14ac:dyDescent="0.25">
      <c r="A128" s="286"/>
      <c r="B128" s="27"/>
      <c r="C128" s="27"/>
      <c r="D128" s="17"/>
    </row>
    <row r="129" spans="1:4" ht="15.75" x14ac:dyDescent="0.25">
      <c r="A129" s="286"/>
      <c r="B129" s="27"/>
      <c r="C129" s="27"/>
      <c r="D129" s="37"/>
    </row>
    <row r="130" spans="1:4" ht="15.75" x14ac:dyDescent="0.25">
      <c r="A130" s="286"/>
      <c r="B130" s="27"/>
      <c r="C130" s="27"/>
      <c r="D130" s="37"/>
    </row>
    <row r="131" spans="1:4" ht="15.75" x14ac:dyDescent="0.25">
      <c r="A131" s="286"/>
      <c r="B131" s="27"/>
      <c r="C131" s="27"/>
      <c r="D131" s="37"/>
    </row>
    <row r="132" spans="1:4" ht="15.75" x14ac:dyDescent="0.25">
      <c r="A132" s="286"/>
      <c r="B132" s="27"/>
      <c r="C132" s="27"/>
      <c r="D132" s="37"/>
    </row>
    <row r="133" spans="1:4" ht="15.75" x14ac:dyDescent="0.25">
      <c r="A133" s="35"/>
      <c r="B133" s="34"/>
      <c r="C133" s="34"/>
      <c r="D133" s="39"/>
    </row>
    <row r="134" spans="1:4" ht="15.75" x14ac:dyDescent="0.25">
      <c r="A134" s="286"/>
      <c r="B134" s="27"/>
      <c r="C134" s="27"/>
      <c r="D134" s="37"/>
    </row>
    <row r="135" spans="1:4" ht="15.75" x14ac:dyDescent="0.25">
      <c r="A135" s="286"/>
      <c r="B135" s="27"/>
      <c r="C135" s="27"/>
      <c r="D135" s="37"/>
    </row>
    <row r="136" spans="1:4" ht="15.75" x14ac:dyDescent="0.25">
      <c r="A136" s="286"/>
      <c r="B136" s="27"/>
      <c r="C136" s="27"/>
      <c r="D136" s="37"/>
    </row>
    <row r="137" spans="1:4" ht="15.75" x14ac:dyDescent="0.25">
      <c r="A137" s="286"/>
      <c r="B137" s="27"/>
      <c r="C137" s="27"/>
      <c r="D137" s="17"/>
    </row>
    <row r="138" spans="1:4" ht="15.75" x14ac:dyDescent="0.25">
      <c r="A138" s="35"/>
      <c r="B138" s="34"/>
      <c r="C138" s="34"/>
      <c r="D138" s="6"/>
    </row>
    <row r="139" spans="1:4" ht="15.75" x14ac:dyDescent="0.25">
      <c r="A139" s="286"/>
      <c r="B139" s="27"/>
      <c r="C139" s="27"/>
      <c r="D139" s="11"/>
    </row>
    <row r="140" spans="1:4" ht="15.75" x14ac:dyDescent="0.25">
      <c r="A140" s="286"/>
      <c r="B140" s="27"/>
      <c r="C140" s="27"/>
      <c r="D140" s="11"/>
    </row>
    <row r="141" spans="1:4" ht="15.75" x14ac:dyDescent="0.25">
      <c r="A141" s="286"/>
      <c r="B141" s="27"/>
      <c r="C141" s="27"/>
      <c r="D141" s="11"/>
    </row>
    <row r="142" spans="1:4" ht="15.75" x14ac:dyDescent="0.25">
      <c r="A142" s="286"/>
      <c r="B142" s="27"/>
      <c r="C142" s="27"/>
      <c r="D142" s="11"/>
    </row>
    <row r="143" spans="1:4" ht="15.75" x14ac:dyDescent="0.25">
      <c r="A143" s="286"/>
      <c r="B143" s="27"/>
      <c r="C143" s="27"/>
      <c r="D143" s="11"/>
    </row>
    <row r="144" spans="1:4" ht="15.75" x14ac:dyDescent="0.25">
      <c r="A144" s="286"/>
      <c r="B144" s="27"/>
      <c r="C144" s="27"/>
      <c r="D144" s="11"/>
    </row>
    <row r="145" spans="1:4" x14ac:dyDescent="0.25">
      <c r="A145" s="2"/>
      <c r="B145" s="40"/>
      <c r="C145" s="40"/>
      <c r="D145" s="40"/>
    </row>
    <row r="146" spans="1:4" ht="18.75" x14ac:dyDescent="0.3">
      <c r="A146" s="35"/>
      <c r="B146" s="40"/>
      <c r="C146" s="40"/>
      <c r="D146" s="41"/>
    </row>
    <row r="147" spans="1:4" x14ac:dyDescent="0.25">
      <c r="A147" s="2"/>
      <c r="B147" s="2"/>
      <c r="C147" s="2"/>
      <c r="D147" s="2"/>
    </row>
  </sheetData>
  <mergeCells count="19">
    <mergeCell ref="D7:E8"/>
    <mergeCell ref="D9:D10"/>
    <mergeCell ref="E9:E10"/>
    <mergeCell ref="C1:E3"/>
    <mergeCell ref="A102:A103"/>
    <mergeCell ref="A90:A91"/>
    <mergeCell ref="A92:A93"/>
    <mergeCell ref="A94:A95"/>
    <mergeCell ref="A96:A97"/>
    <mergeCell ref="A98:A99"/>
    <mergeCell ref="A100:A101"/>
    <mergeCell ref="A88:A89"/>
    <mergeCell ref="A4:B6"/>
    <mergeCell ref="A7:A10"/>
    <mergeCell ref="B7:B10"/>
    <mergeCell ref="C7:C10"/>
    <mergeCell ref="A38:B38"/>
    <mergeCell ref="A32:B32"/>
    <mergeCell ref="A39:B39"/>
  </mergeCells>
  <pageMargins left="0.7" right="0.7" top="0.75" bottom="0.75" header="0.3" footer="0.3"/>
  <pageSetup paperSize="9" scale="68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44"/>
  <sheetViews>
    <sheetView zoomScaleNormal="100" workbookViewId="0">
      <selection activeCell="C26" sqref="C26"/>
    </sheetView>
  </sheetViews>
  <sheetFormatPr defaultRowHeight="15" x14ac:dyDescent="0.25"/>
  <cols>
    <col min="1" max="1" width="53" customWidth="1"/>
    <col min="2" max="2" width="19.42578125" customWidth="1"/>
    <col min="3" max="3" width="17.140625" customWidth="1"/>
    <col min="4" max="4" width="16.42578125" customWidth="1"/>
    <col min="254" max="254" width="22" customWidth="1"/>
    <col min="255" max="255" width="45.7109375" customWidth="1"/>
    <col min="256" max="256" width="14.7109375" customWidth="1"/>
    <col min="257" max="257" width="15.7109375" customWidth="1"/>
    <col min="258" max="258" width="13" customWidth="1"/>
    <col min="259" max="259" width="7" customWidth="1"/>
    <col min="510" max="510" width="22" customWidth="1"/>
    <col min="511" max="511" width="45.7109375" customWidth="1"/>
    <col min="512" max="512" width="14.7109375" customWidth="1"/>
    <col min="513" max="513" width="15.7109375" customWidth="1"/>
    <col min="514" max="514" width="13" customWidth="1"/>
    <col min="515" max="515" width="7" customWidth="1"/>
    <col min="766" max="766" width="22" customWidth="1"/>
    <col min="767" max="767" width="45.7109375" customWidth="1"/>
    <col min="768" max="768" width="14.7109375" customWidth="1"/>
    <col min="769" max="769" width="15.7109375" customWidth="1"/>
    <col min="770" max="770" width="13" customWidth="1"/>
    <col min="771" max="771" width="7" customWidth="1"/>
    <col min="1022" max="1022" width="22" customWidth="1"/>
    <col min="1023" max="1023" width="45.7109375" customWidth="1"/>
    <col min="1024" max="1024" width="14.7109375" customWidth="1"/>
    <col min="1025" max="1025" width="15.7109375" customWidth="1"/>
    <col min="1026" max="1026" width="13" customWidth="1"/>
    <col min="1027" max="1027" width="7" customWidth="1"/>
    <col min="1278" max="1278" width="22" customWidth="1"/>
    <col min="1279" max="1279" width="45.7109375" customWidth="1"/>
    <col min="1280" max="1280" width="14.7109375" customWidth="1"/>
    <col min="1281" max="1281" width="15.7109375" customWidth="1"/>
    <col min="1282" max="1282" width="13" customWidth="1"/>
    <col min="1283" max="1283" width="7" customWidth="1"/>
    <col min="1534" max="1534" width="22" customWidth="1"/>
    <col min="1535" max="1535" width="45.7109375" customWidth="1"/>
    <col min="1536" max="1536" width="14.7109375" customWidth="1"/>
    <col min="1537" max="1537" width="15.7109375" customWidth="1"/>
    <col min="1538" max="1538" width="13" customWidth="1"/>
    <col min="1539" max="1539" width="7" customWidth="1"/>
    <col min="1790" max="1790" width="22" customWidth="1"/>
    <col min="1791" max="1791" width="45.7109375" customWidth="1"/>
    <col min="1792" max="1792" width="14.7109375" customWidth="1"/>
    <col min="1793" max="1793" width="15.7109375" customWidth="1"/>
    <col min="1794" max="1794" width="13" customWidth="1"/>
    <col min="1795" max="1795" width="7" customWidth="1"/>
    <col min="2046" max="2046" width="22" customWidth="1"/>
    <col min="2047" max="2047" width="45.7109375" customWidth="1"/>
    <col min="2048" max="2048" width="14.7109375" customWidth="1"/>
    <col min="2049" max="2049" width="15.7109375" customWidth="1"/>
    <col min="2050" max="2050" width="13" customWidth="1"/>
    <col min="2051" max="2051" width="7" customWidth="1"/>
    <col min="2302" max="2302" width="22" customWidth="1"/>
    <col min="2303" max="2303" width="45.7109375" customWidth="1"/>
    <col min="2304" max="2304" width="14.7109375" customWidth="1"/>
    <col min="2305" max="2305" width="15.7109375" customWidth="1"/>
    <col min="2306" max="2306" width="13" customWidth="1"/>
    <col min="2307" max="2307" width="7" customWidth="1"/>
    <col min="2558" max="2558" width="22" customWidth="1"/>
    <col min="2559" max="2559" width="45.7109375" customWidth="1"/>
    <col min="2560" max="2560" width="14.7109375" customWidth="1"/>
    <col min="2561" max="2561" width="15.7109375" customWidth="1"/>
    <col min="2562" max="2562" width="13" customWidth="1"/>
    <col min="2563" max="2563" width="7" customWidth="1"/>
    <col min="2814" max="2814" width="22" customWidth="1"/>
    <col min="2815" max="2815" width="45.7109375" customWidth="1"/>
    <col min="2816" max="2816" width="14.7109375" customWidth="1"/>
    <col min="2817" max="2817" width="15.7109375" customWidth="1"/>
    <col min="2818" max="2818" width="13" customWidth="1"/>
    <col min="2819" max="2819" width="7" customWidth="1"/>
    <col min="3070" max="3070" width="22" customWidth="1"/>
    <col min="3071" max="3071" width="45.7109375" customWidth="1"/>
    <col min="3072" max="3072" width="14.7109375" customWidth="1"/>
    <col min="3073" max="3073" width="15.7109375" customWidth="1"/>
    <col min="3074" max="3074" width="13" customWidth="1"/>
    <col min="3075" max="3075" width="7" customWidth="1"/>
    <col min="3326" max="3326" width="22" customWidth="1"/>
    <col min="3327" max="3327" width="45.7109375" customWidth="1"/>
    <col min="3328" max="3328" width="14.7109375" customWidth="1"/>
    <col min="3329" max="3329" width="15.7109375" customWidth="1"/>
    <col min="3330" max="3330" width="13" customWidth="1"/>
    <col min="3331" max="3331" width="7" customWidth="1"/>
    <col min="3582" max="3582" width="22" customWidth="1"/>
    <col min="3583" max="3583" width="45.7109375" customWidth="1"/>
    <col min="3584" max="3584" width="14.7109375" customWidth="1"/>
    <col min="3585" max="3585" width="15.7109375" customWidth="1"/>
    <col min="3586" max="3586" width="13" customWidth="1"/>
    <col min="3587" max="3587" width="7" customWidth="1"/>
    <col min="3838" max="3838" width="22" customWidth="1"/>
    <col min="3839" max="3839" width="45.7109375" customWidth="1"/>
    <col min="3840" max="3840" width="14.7109375" customWidth="1"/>
    <col min="3841" max="3841" width="15.7109375" customWidth="1"/>
    <col min="3842" max="3842" width="13" customWidth="1"/>
    <col min="3843" max="3843" width="7" customWidth="1"/>
    <col min="4094" max="4094" width="22" customWidth="1"/>
    <col min="4095" max="4095" width="45.7109375" customWidth="1"/>
    <col min="4096" max="4096" width="14.7109375" customWidth="1"/>
    <col min="4097" max="4097" width="15.7109375" customWidth="1"/>
    <col min="4098" max="4098" width="13" customWidth="1"/>
    <col min="4099" max="4099" width="7" customWidth="1"/>
    <col min="4350" max="4350" width="22" customWidth="1"/>
    <col min="4351" max="4351" width="45.7109375" customWidth="1"/>
    <col min="4352" max="4352" width="14.7109375" customWidth="1"/>
    <col min="4353" max="4353" width="15.7109375" customWidth="1"/>
    <col min="4354" max="4354" width="13" customWidth="1"/>
    <col min="4355" max="4355" width="7" customWidth="1"/>
    <col min="4606" max="4606" width="22" customWidth="1"/>
    <col min="4607" max="4607" width="45.7109375" customWidth="1"/>
    <col min="4608" max="4608" width="14.7109375" customWidth="1"/>
    <col min="4609" max="4609" width="15.7109375" customWidth="1"/>
    <col min="4610" max="4610" width="13" customWidth="1"/>
    <col min="4611" max="4611" width="7" customWidth="1"/>
    <col min="4862" max="4862" width="22" customWidth="1"/>
    <col min="4863" max="4863" width="45.7109375" customWidth="1"/>
    <col min="4864" max="4864" width="14.7109375" customWidth="1"/>
    <col min="4865" max="4865" width="15.7109375" customWidth="1"/>
    <col min="4866" max="4866" width="13" customWidth="1"/>
    <col min="4867" max="4867" width="7" customWidth="1"/>
    <col min="5118" max="5118" width="22" customWidth="1"/>
    <col min="5119" max="5119" width="45.7109375" customWidth="1"/>
    <col min="5120" max="5120" width="14.7109375" customWidth="1"/>
    <col min="5121" max="5121" width="15.7109375" customWidth="1"/>
    <col min="5122" max="5122" width="13" customWidth="1"/>
    <col min="5123" max="5123" width="7" customWidth="1"/>
    <col min="5374" max="5374" width="22" customWidth="1"/>
    <col min="5375" max="5375" width="45.7109375" customWidth="1"/>
    <col min="5376" max="5376" width="14.7109375" customWidth="1"/>
    <col min="5377" max="5377" width="15.7109375" customWidth="1"/>
    <col min="5378" max="5378" width="13" customWidth="1"/>
    <col min="5379" max="5379" width="7" customWidth="1"/>
    <col min="5630" max="5630" width="22" customWidth="1"/>
    <col min="5631" max="5631" width="45.7109375" customWidth="1"/>
    <col min="5632" max="5632" width="14.7109375" customWidth="1"/>
    <col min="5633" max="5633" width="15.7109375" customWidth="1"/>
    <col min="5634" max="5634" width="13" customWidth="1"/>
    <col min="5635" max="5635" width="7" customWidth="1"/>
    <col min="5886" max="5886" width="22" customWidth="1"/>
    <col min="5887" max="5887" width="45.7109375" customWidth="1"/>
    <col min="5888" max="5888" width="14.7109375" customWidth="1"/>
    <col min="5889" max="5889" width="15.7109375" customWidth="1"/>
    <col min="5890" max="5890" width="13" customWidth="1"/>
    <col min="5891" max="5891" width="7" customWidth="1"/>
    <col min="6142" max="6142" width="22" customWidth="1"/>
    <col min="6143" max="6143" width="45.7109375" customWidth="1"/>
    <col min="6144" max="6144" width="14.7109375" customWidth="1"/>
    <col min="6145" max="6145" width="15.7109375" customWidth="1"/>
    <col min="6146" max="6146" width="13" customWidth="1"/>
    <col min="6147" max="6147" width="7" customWidth="1"/>
    <col min="6398" max="6398" width="22" customWidth="1"/>
    <col min="6399" max="6399" width="45.7109375" customWidth="1"/>
    <col min="6400" max="6400" width="14.7109375" customWidth="1"/>
    <col min="6401" max="6401" width="15.7109375" customWidth="1"/>
    <col min="6402" max="6402" width="13" customWidth="1"/>
    <col min="6403" max="6403" width="7" customWidth="1"/>
    <col min="6654" max="6654" width="22" customWidth="1"/>
    <col min="6655" max="6655" width="45.7109375" customWidth="1"/>
    <col min="6656" max="6656" width="14.7109375" customWidth="1"/>
    <col min="6657" max="6657" width="15.7109375" customWidth="1"/>
    <col min="6658" max="6658" width="13" customWidth="1"/>
    <col min="6659" max="6659" width="7" customWidth="1"/>
    <col min="6910" max="6910" width="22" customWidth="1"/>
    <col min="6911" max="6911" width="45.7109375" customWidth="1"/>
    <col min="6912" max="6912" width="14.7109375" customWidth="1"/>
    <col min="6913" max="6913" width="15.7109375" customWidth="1"/>
    <col min="6914" max="6914" width="13" customWidth="1"/>
    <col min="6915" max="6915" width="7" customWidth="1"/>
    <col min="7166" max="7166" width="22" customWidth="1"/>
    <col min="7167" max="7167" width="45.7109375" customWidth="1"/>
    <col min="7168" max="7168" width="14.7109375" customWidth="1"/>
    <col min="7169" max="7169" width="15.7109375" customWidth="1"/>
    <col min="7170" max="7170" width="13" customWidth="1"/>
    <col min="7171" max="7171" width="7" customWidth="1"/>
    <col min="7422" max="7422" width="22" customWidth="1"/>
    <col min="7423" max="7423" width="45.7109375" customWidth="1"/>
    <col min="7424" max="7424" width="14.7109375" customWidth="1"/>
    <col min="7425" max="7425" width="15.7109375" customWidth="1"/>
    <col min="7426" max="7426" width="13" customWidth="1"/>
    <col min="7427" max="7427" width="7" customWidth="1"/>
    <col min="7678" max="7678" width="22" customWidth="1"/>
    <col min="7679" max="7679" width="45.7109375" customWidth="1"/>
    <col min="7680" max="7680" width="14.7109375" customWidth="1"/>
    <col min="7681" max="7681" width="15.7109375" customWidth="1"/>
    <col min="7682" max="7682" width="13" customWidth="1"/>
    <col min="7683" max="7683" width="7" customWidth="1"/>
    <col min="7934" max="7934" width="22" customWidth="1"/>
    <col min="7935" max="7935" width="45.7109375" customWidth="1"/>
    <col min="7936" max="7936" width="14.7109375" customWidth="1"/>
    <col min="7937" max="7937" width="15.7109375" customWidth="1"/>
    <col min="7938" max="7938" width="13" customWidth="1"/>
    <col min="7939" max="7939" width="7" customWidth="1"/>
    <col min="8190" max="8190" width="22" customWidth="1"/>
    <col min="8191" max="8191" width="45.7109375" customWidth="1"/>
    <col min="8192" max="8192" width="14.7109375" customWidth="1"/>
    <col min="8193" max="8193" width="15.7109375" customWidth="1"/>
    <col min="8194" max="8194" width="13" customWidth="1"/>
    <col min="8195" max="8195" width="7" customWidth="1"/>
    <col min="8446" max="8446" width="22" customWidth="1"/>
    <col min="8447" max="8447" width="45.7109375" customWidth="1"/>
    <col min="8448" max="8448" width="14.7109375" customWidth="1"/>
    <col min="8449" max="8449" width="15.7109375" customWidth="1"/>
    <col min="8450" max="8450" width="13" customWidth="1"/>
    <col min="8451" max="8451" width="7" customWidth="1"/>
    <col min="8702" max="8702" width="22" customWidth="1"/>
    <col min="8703" max="8703" width="45.7109375" customWidth="1"/>
    <col min="8704" max="8704" width="14.7109375" customWidth="1"/>
    <col min="8705" max="8705" width="15.7109375" customWidth="1"/>
    <col min="8706" max="8706" width="13" customWidth="1"/>
    <col min="8707" max="8707" width="7" customWidth="1"/>
    <col min="8958" max="8958" width="22" customWidth="1"/>
    <col min="8959" max="8959" width="45.7109375" customWidth="1"/>
    <col min="8960" max="8960" width="14.7109375" customWidth="1"/>
    <col min="8961" max="8961" width="15.7109375" customWidth="1"/>
    <col min="8962" max="8962" width="13" customWidth="1"/>
    <col min="8963" max="8963" width="7" customWidth="1"/>
    <col min="9214" max="9214" width="22" customWidth="1"/>
    <col min="9215" max="9215" width="45.7109375" customWidth="1"/>
    <col min="9216" max="9216" width="14.7109375" customWidth="1"/>
    <col min="9217" max="9217" width="15.7109375" customWidth="1"/>
    <col min="9218" max="9218" width="13" customWidth="1"/>
    <col min="9219" max="9219" width="7" customWidth="1"/>
    <col min="9470" max="9470" width="22" customWidth="1"/>
    <col min="9471" max="9471" width="45.7109375" customWidth="1"/>
    <col min="9472" max="9472" width="14.7109375" customWidth="1"/>
    <col min="9473" max="9473" width="15.7109375" customWidth="1"/>
    <col min="9474" max="9474" width="13" customWidth="1"/>
    <col min="9475" max="9475" width="7" customWidth="1"/>
    <col min="9726" max="9726" width="22" customWidth="1"/>
    <col min="9727" max="9727" width="45.7109375" customWidth="1"/>
    <col min="9728" max="9728" width="14.7109375" customWidth="1"/>
    <col min="9729" max="9729" width="15.7109375" customWidth="1"/>
    <col min="9730" max="9730" width="13" customWidth="1"/>
    <col min="9731" max="9731" width="7" customWidth="1"/>
    <col min="9982" max="9982" width="22" customWidth="1"/>
    <col min="9983" max="9983" width="45.7109375" customWidth="1"/>
    <col min="9984" max="9984" width="14.7109375" customWidth="1"/>
    <col min="9985" max="9985" width="15.7109375" customWidth="1"/>
    <col min="9986" max="9986" width="13" customWidth="1"/>
    <col min="9987" max="9987" width="7" customWidth="1"/>
    <col min="10238" max="10238" width="22" customWidth="1"/>
    <col min="10239" max="10239" width="45.7109375" customWidth="1"/>
    <col min="10240" max="10240" width="14.7109375" customWidth="1"/>
    <col min="10241" max="10241" width="15.7109375" customWidth="1"/>
    <col min="10242" max="10242" width="13" customWidth="1"/>
    <col min="10243" max="10243" width="7" customWidth="1"/>
    <col min="10494" max="10494" width="22" customWidth="1"/>
    <col min="10495" max="10495" width="45.7109375" customWidth="1"/>
    <col min="10496" max="10496" width="14.7109375" customWidth="1"/>
    <col min="10497" max="10497" width="15.7109375" customWidth="1"/>
    <col min="10498" max="10498" width="13" customWidth="1"/>
    <col min="10499" max="10499" width="7" customWidth="1"/>
    <col min="10750" max="10750" width="22" customWidth="1"/>
    <col min="10751" max="10751" width="45.7109375" customWidth="1"/>
    <col min="10752" max="10752" width="14.7109375" customWidth="1"/>
    <col min="10753" max="10753" width="15.7109375" customWidth="1"/>
    <col min="10754" max="10754" width="13" customWidth="1"/>
    <col min="10755" max="10755" width="7" customWidth="1"/>
    <col min="11006" max="11006" width="22" customWidth="1"/>
    <col min="11007" max="11007" width="45.7109375" customWidth="1"/>
    <col min="11008" max="11008" width="14.7109375" customWidth="1"/>
    <col min="11009" max="11009" width="15.7109375" customWidth="1"/>
    <col min="11010" max="11010" width="13" customWidth="1"/>
    <col min="11011" max="11011" width="7" customWidth="1"/>
    <col min="11262" max="11262" width="22" customWidth="1"/>
    <col min="11263" max="11263" width="45.7109375" customWidth="1"/>
    <col min="11264" max="11264" width="14.7109375" customWidth="1"/>
    <col min="11265" max="11265" width="15.7109375" customWidth="1"/>
    <col min="11266" max="11266" width="13" customWidth="1"/>
    <col min="11267" max="11267" width="7" customWidth="1"/>
    <col min="11518" max="11518" width="22" customWidth="1"/>
    <col min="11519" max="11519" width="45.7109375" customWidth="1"/>
    <col min="11520" max="11520" width="14.7109375" customWidth="1"/>
    <col min="11521" max="11521" width="15.7109375" customWidth="1"/>
    <col min="11522" max="11522" width="13" customWidth="1"/>
    <col min="11523" max="11523" width="7" customWidth="1"/>
    <col min="11774" max="11774" width="22" customWidth="1"/>
    <col min="11775" max="11775" width="45.7109375" customWidth="1"/>
    <col min="11776" max="11776" width="14.7109375" customWidth="1"/>
    <col min="11777" max="11777" width="15.7109375" customWidth="1"/>
    <col min="11778" max="11778" width="13" customWidth="1"/>
    <col min="11779" max="11779" width="7" customWidth="1"/>
    <col min="12030" max="12030" width="22" customWidth="1"/>
    <col min="12031" max="12031" width="45.7109375" customWidth="1"/>
    <col min="12032" max="12032" width="14.7109375" customWidth="1"/>
    <col min="12033" max="12033" width="15.7109375" customWidth="1"/>
    <col min="12034" max="12034" width="13" customWidth="1"/>
    <col min="12035" max="12035" width="7" customWidth="1"/>
    <col min="12286" max="12286" width="22" customWidth="1"/>
    <col min="12287" max="12287" width="45.7109375" customWidth="1"/>
    <col min="12288" max="12288" width="14.7109375" customWidth="1"/>
    <col min="12289" max="12289" width="15.7109375" customWidth="1"/>
    <col min="12290" max="12290" width="13" customWidth="1"/>
    <col min="12291" max="12291" width="7" customWidth="1"/>
    <col min="12542" max="12542" width="22" customWidth="1"/>
    <col min="12543" max="12543" width="45.7109375" customWidth="1"/>
    <col min="12544" max="12544" width="14.7109375" customWidth="1"/>
    <col min="12545" max="12545" width="15.7109375" customWidth="1"/>
    <col min="12546" max="12546" width="13" customWidth="1"/>
    <col min="12547" max="12547" width="7" customWidth="1"/>
    <col min="12798" max="12798" width="22" customWidth="1"/>
    <col min="12799" max="12799" width="45.7109375" customWidth="1"/>
    <col min="12800" max="12800" width="14.7109375" customWidth="1"/>
    <col min="12801" max="12801" width="15.7109375" customWidth="1"/>
    <col min="12802" max="12802" width="13" customWidth="1"/>
    <col min="12803" max="12803" width="7" customWidth="1"/>
    <col min="13054" max="13054" width="22" customWidth="1"/>
    <col min="13055" max="13055" width="45.7109375" customWidth="1"/>
    <col min="13056" max="13056" width="14.7109375" customWidth="1"/>
    <col min="13057" max="13057" width="15.7109375" customWidth="1"/>
    <col min="13058" max="13058" width="13" customWidth="1"/>
    <col min="13059" max="13059" width="7" customWidth="1"/>
    <col min="13310" max="13310" width="22" customWidth="1"/>
    <col min="13311" max="13311" width="45.7109375" customWidth="1"/>
    <col min="13312" max="13312" width="14.7109375" customWidth="1"/>
    <col min="13313" max="13313" width="15.7109375" customWidth="1"/>
    <col min="13314" max="13314" width="13" customWidth="1"/>
    <col min="13315" max="13315" width="7" customWidth="1"/>
    <col min="13566" max="13566" width="22" customWidth="1"/>
    <col min="13567" max="13567" width="45.7109375" customWidth="1"/>
    <col min="13568" max="13568" width="14.7109375" customWidth="1"/>
    <col min="13569" max="13569" width="15.7109375" customWidth="1"/>
    <col min="13570" max="13570" width="13" customWidth="1"/>
    <col min="13571" max="13571" width="7" customWidth="1"/>
    <col min="13822" max="13822" width="22" customWidth="1"/>
    <col min="13823" max="13823" width="45.7109375" customWidth="1"/>
    <col min="13824" max="13824" width="14.7109375" customWidth="1"/>
    <col min="13825" max="13825" width="15.7109375" customWidth="1"/>
    <col min="13826" max="13826" width="13" customWidth="1"/>
    <col min="13827" max="13827" width="7" customWidth="1"/>
    <col min="14078" max="14078" width="22" customWidth="1"/>
    <col min="14079" max="14079" width="45.7109375" customWidth="1"/>
    <col min="14080" max="14080" width="14.7109375" customWidth="1"/>
    <col min="14081" max="14081" width="15.7109375" customWidth="1"/>
    <col min="14082" max="14082" width="13" customWidth="1"/>
    <col min="14083" max="14083" width="7" customWidth="1"/>
    <col min="14334" max="14334" width="22" customWidth="1"/>
    <col min="14335" max="14335" width="45.7109375" customWidth="1"/>
    <col min="14336" max="14336" width="14.7109375" customWidth="1"/>
    <col min="14337" max="14337" width="15.7109375" customWidth="1"/>
    <col min="14338" max="14338" width="13" customWidth="1"/>
    <col min="14339" max="14339" width="7" customWidth="1"/>
    <col min="14590" max="14590" width="22" customWidth="1"/>
    <col min="14591" max="14591" width="45.7109375" customWidth="1"/>
    <col min="14592" max="14592" width="14.7109375" customWidth="1"/>
    <col min="14593" max="14593" width="15.7109375" customWidth="1"/>
    <col min="14594" max="14594" width="13" customWidth="1"/>
    <col min="14595" max="14595" width="7" customWidth="1"/>
    <col min="14846" max="14846" width="22" customWidth="1"/>
    <col min="14847" max="14847" width="45.7109375" customWidth="1"/>
    <col min="14848" max="14848" width="14.7109375" customWidth="1"/>
    <col min="14849" max="14849" width="15.7109375" customWidth="1"/>
    <col min="14850" max="14850" width="13" customWidth="1"/>
    <col min="14851" max="14851" width="7" customWidth="1"/>
    <col min="15102" max="15102" width="22" customWidth="1"/>
    <col min="15103" max="15103" width="45.7109375" customWidth="1"/>
    <col min="15104" max="15104" width="14.7109375" customWidth="1"/>
    <col min="15105" max="15105" width="15.7109375" customWidth="1"/>
    <col min="15106" max="15106" width="13" customWidth="1"/>
    <col min="15107" max="15107" width="7" customWidth="1"/>
    <col min="15358" max="15358" width="22" customWidth="1"/>
    <col min="15359" max="15359" width="45.7109375" customWidth="1"/>
    <col min="15360" max="15360" width="14.7109375" customWidth="1"/>
    <col min="15361" max="15361" width="15.7109375" customWidth="1"/>
    <col min="15362" max="15362" width="13" customWidth="1"/>
    <col min="15363" max="15363" width="7" customWidth="1"/>
    <col min="15614" max="15614" width="22" customWidth="1"/>
    <col min="15615" max="15615" width="45.7109375" customWidth="1"/>
    <col min="15616" max="15616" width="14.7109375" customWidth="1"/>
    <col min="15617" max="15617" width="15.7109375" customWidth="1"/>
    <col min="15618" max="15618" width="13" customWidth="1"/>
    <col min="15619" max="15619" width="7" customWidth="1"/>
    <col min="15870" max="15870" width="22" customWidth="1"/>
    <col min="15871" max="15871" width="45.7109375" customWidth="1"/>
    <col min="15872" max="15872" width="14.7109375" customWidth="1"/>
    <col min="15873" max="15873" width="15.7109375" customWidth="1"/>
    <col min="15874" max="15874" width="13" customWidth="1"/>
    <col min="15875" max="15875" width="7" customWidth="1"/>
    <col min="16126" max="16126" width="22" customWidth="1"/>
    <col min="16127" max="16127" width="45.7109375" customWidth="1"/>
    <col min="16128" max="16128" width="14.7109375" customWidth="1"/>
    <col min="16129" max="16129" width="15.7109375" customWidth="1"/>
    <col min="16130" max="16130" width="13" customWidth="1"/>
    <col min="16131" max="16131" width="7" customWidth="1"/>
  </cols>
  <sheetData>
    <row r="1" spans="1:4" x14ac:dyDescent="0.25">
      <c r="B1" s="458" t="s">
        <v>341</v>
      </c>
      <c r="C1" s="458"/>
      <c r="D1" s="458"/>
    </row>
    <row r="2" spans="1:4" x14ac:dyDescent="0.25">
      <c r="B2" s="458"/>
      <c r="C2" s="458"/>
      <c r="D2" s="458"/>
    </row>
    <row r="3" spans="1:4" x14ac:dyDescent="0.25">
      <c r="B3" s="519"/>
      <c r="C3" s="519"/>
      <c r="D3" s="519"/>
    </row>
    <row r="4" spans="1:4" x14ac:dyDescent="0.25">
      <c r="B4" s="89"/>
      <c r="C4" s="139"/>
      <c r="D4" s="139"/>
    </row>
    <row r="5" spans="1:4" x14ac:dyDescent="0.25">
      <c r="B5" s="139"/>
      <c r="C5" s="139"/>
      <c r="D5" s="139"/>
    </row>
    <row r="6" spans="1:4" ht="15" customHeight="1" x14ac:dyDescent="0.25">
      <c r="A6" s="456" t="s">
        <v>342</v>
      </c>
      <c r="B6" s="456"/>
      <c r="C6" s="456"/>
    </row>
    <row r="7" spans="1:4" ht="33" customHeight="1" x14ac:dyDescent="0.25">
      <c r="A7" s="456"/>
      <c r="B7" s="456"/>
      <c r="C7" s="456"/>
    </row>
    <row r="8" spans="1:4" ht="31.5" customHeight="1" x14ac:dyDescent="0.25">
      <c r="A8" s="129"/>
      <c r="D8" t="s">
        <v>188</v>
      </c>
    </row>
    <row r="9" spans="1:4" ht="18" customHeight="1" x14ac:dyDescent="0.25">
      <c r="A9" s="462" t="s">
        <v>187</v>
      </c>
      <c r="B9" s="459">
        <v>2021</v>
      </c>
      <c r="C9" s="523" t="s">
        <v>174</v>
      </c>
      <c r="D9" s="524"/>
    </row>
    <row r="10" spans="1:4" ht="15" customHeight="1" x14ac:dyDescent="0.25">
      <c r="A10" s="462"/>
      <c r="B10" s="460"/>
      <c r="C10" s="525"/>
      <c r="D10" s="526"/>
    </row>
    <row r="11" spans="1:4" ht="15.75" customHeight="1" x14ac:dyDescent="0.25">
      <c r="A11" s="462"/>
      <c r="B11" s="460"/>
      <c r="C11" s="452">
        <v>2022</v>
      </c>
      <c r="D11" s="454">
        <v>2023</v>
      </c>
    </row>
    <row r="12" spans="1:4" ht="28.5" customHeight="1" x14ac:dyDescent="0.25">
      <c r="A12" s="462"/>
      <c r="B12" s="461"/>
      <c r="C12" s="453"/>
      <c r="D12" s="455"/>
    </row>
    <row r="13" spans="1:4" ht="14.25" customHeight="1" x14ac:dyDescent="0.25">
      <c r="A13" s="118">
        <v>2</v>
      </c>
      <c r="B13" s="117">
        <v>3</v>
      </c>
      <c r="C13" s="112"/>
      <c r="D13" s="106"/>
    </row>
    <row r="14" spans="1:4" ht="35.25" customHeight="1" x14ac:dyDescent="0.25">
      <c r="A14" s="73" t="s">
        <v>189</v>
      </c>
      <c r="B14" s="91">
        <f>B16</f>
        <v>36.546999999999997</v>
      </c>
      <c r="C14" s="91">
        <f>C16</f>
        <v>36.546999999999997</v>
      </c>
      <c r="D14" s="91">
        <f>D16</f>
        <v>36.546999999999997</v>
      </c>
    </row>
    <row r="15" spans="1:4" ht="24.75" customHeight="1" x14ac:dyDescent="0.25">
      <c r="A15" s="75" t="s">
        <v>190</v>
      </c>
      <c r="B15" s="92"/>
      <c r="C15" s="92"/>
      <c r="D15" s="92"/>
    </row>
    <row r="16" spans="1:4" ht="27" customHeight="1" x14ac:dyDescent="0.25">
      <c r="A16" s="75" t="s">
        <v>191</v>
      </c>
      <c r="B16" s="136">
        <v>36.546999999999997</v>
      </c>
      <c r="C16" s="136">
        <v>36.546999999999997</v>
      </c>
      <c r="D16" s="136">
        <v>36.546999999999997</v>
      </c>
    </row>
    <row r="17" spans="1:4" ht="20.25" customHeight="1" x14ac:dyDescent="0.25">
      <c r="A17" s="131" t="s">
        <v>192</v>
      </c>
      <c r="B17" s="135">
        <f>B19</f>
        <v>383.26880999999997</v>
      </c>
      <c r="C17" s="135">
        <f>C19</f>
        <v>383.26880999999997</v>
      </c>
      <c r="D17" s="135">
        <f>D19</f>
        <v>383.26880999999997</v>
      </c>
    </row>
    <row r="18" spans="1:4" ht="24.75" customHeight="1" x14ac:dyDescent="0.25">
      <c r="A18" s="75" t="s">
        <v>190</v>
      </c>
      <c r="B18" s="95"/>
      <c r="C18" s="95"/>
      <c r="D18" s="95"/>
    </row>
    <row r="19" spans="1:4" ht="29.25" customHeight="1" x14ac:dyDescent="0.25">
      <c r="A19" s="75" t="s">
        <v>193</v>
      </c>
      <c r="B19" s="88">
        <v>383.26880999999997</v>
      </c>
      <c r="C19" s="133">
        <v>383.26880999999997</v>
      </c>
      <c r="D19" s="132">
        <v>383.26880999999997</v>
      </c>
    </row>
    <row r="20" spans="1:4" x14ac:dyDescent="0.25">
      <c r="A20" s="75"/>
      <c r="B20" s="79"/>
      <c r="C20" s="79"/>
      <c r="D20" s="79"/>
    </row>
    <row r="21" spans="1:4" ht="24.75" customHeight="1" x14ac:dyDescent="0.25">
      <c r="A21" s="18" t="s">
        <v>194</v>
      </c>
      <c r="B21" s="135">
        <f>B14+B17</f>
        <v>419.81580999999994</v>
      </c>
      <c r="C21" s="135">
        <f t="shared" ref="C21:D21" si="0">C14+C17</f>
        <v>419.81580999999994</v>
      </c>
      <c r="D21" s="135">
        <f t="shared" si="0"/>
        <v>419.81580999999994</v>
      </c>
    </row>
    <row r="22" spans="1:4" ht="15.75" x14ac:dyDescent="0.25">
      <c r="A22" s="81"/>
      <c r="B22" s="79"/>
      <c r="C22" s="53"/>
      <c r="D22" s="106"/>
    </row>
    <row r="23" spans="1:4" ht="15.75" x14ac:dyDescent="0.25">
      <c r="A23" s="83"/>
      <c r="B23" s="84"/>
      <c r="C23" s="11"/>
    </row>
    <row r="24" spans="1:4" ht="15.75" x14ac:dyDescent="0.25">
      <c r="A24" s="83"/>
      <c r="B24" s="84"/>
      <c r="C24" s="11"/>
    </row>
    <row r="25" spans="1:4" ht="15.75" x14ac:dyDescent="0.25">
      <c r="A25" s="29"/>
      <c r="B25" s="29"/>
      <c r="C25" s="11"/>
    </row>
    <row r="26" spans="1:4" ht="16.5" customHeight="1" x14ac:dyDescent="0.25">
      <c r="A26" s="329"/>
      <c r="B26" s="29"/>
      <c r="C26" s="11"/>
    </row>
    <row r="27" spans="1:4" ht="15.75" x14ac:dyDescent="0.25">
      <c r="A27" s="330"/>
      <c r="B27" s="31"/>
      <c r="C27" s="138"/>
    </row>
    <row r="28" spans="1:4" ht="15" customHeight="1" x14ac:dyDescent="0.25">
      <c r="A28" s="31"/>
      <c r="B28" s="32"/>
      <c r="C28" s="33"/>
    </row>
    <row r="29" spans="1:4" ht="15.75" x14ac:dyDescent="0.25">
      <c r="A29" s="27"/>
      <c r="B29" s="27"/>
      <c r="C29" s="11"/>
    </row>
    <row r="30" spans="1:4" ht="15.75" x14ac:dyDescent="0.25">
      <c r="A30" s="328"/>
      <c r="B30" s="27"/>
      <c r="C30" s="11"/>
    </row>
    <row r="31" spans="1:4" ht="15.75" x14ac:dyDescent="0.25">
      <c r="A31" s="328"/>
      <c r="B31" s="27"/>
      <c r="C31" s="11"/>
    </row>
    <row r="32" spans="1:4" ht="15.75" x14ac:dyDescent="0.25">
      <c r="A32" s="34"/>
      <c r="B32" s="34"/>
      <c r="C32" s="6"/>
    </row>
    <row r="33" spans="1:3" ht="15.75" x14ac:dyDescent="0.25">
      <c r="A33" s="27"/>
      <c r="B33" s="27"/>
      <c r="C33" s="11"/>
    </row>
    <row r="34" spans="1:3" ht="15.75" x14ac:dyDescent="0.25">
      <c r="A34" s="27"/>
      <c r="B34" s="27"/>
      <c r="C34" s="11"/>
    </row>
    <row r="35" spans="1:3" ht="15.75" x14ac:dyDescent="0.25">
      <c r="A35" s="27"/>
      <c r="B35" s="27"/>
      <c r="C35" s="11"/>
    </row>
    <row r="36" spans="1:3" ht="15.75" x14ac:dyDescent="0.25">
      <c r="A36" s="34"/>
      <c r="B36" s="34"/>
      <c r="C36" s="6"/>
    </row>
    <row r="37" spans="1:3" ht="15.75" x14ac:dyDescent="0.25">
      <c r="A37" s="27"/>
      <c r="B37" s="27"/>
      <c r="C37" s="11"/>
    </row>
    <row r="38" spans="1:3" ht="15.75" x14ac:dyDescent="0.25">
      <c r="A38" s="27"/>
      <c r="B38" s="27"/>
      <c r="C38" s="11"/>
    </row>
    <row r="39" spans="1:3" ht="15.75" x14ac:dyDescent="0.25">
      <c r="A39" s="27"/>
      <c r="B39" s="27"/>
      <c r="C39" s="11"/>
    </row>
    <row r="40" spans="1:3" ht="15.75" x14ac:dyDescent="0.25">
      <c r="A40" s="27"/>
      <c r="B40" s="27"/>
      <c r="C40" s="11"/>
    </row>
    <row r="41" spans="1:3" ht="15.75" x14ac:dyDescent="0.25">
      <c r="A41" s="34"/>
      <c r="B41" s="34"/>
      <c r="C41" s="6"/>
    </row>
    <row r="42" spans="1:3" ht="15.75" x14ac:dyDescent="0.25">
      <c r="A42" s="27"/>
      <c r="B42" s="27"/>
      <c r="C42" s="11"/>
    </row>
    <row r="43" spans="1:3" ht="15.75" x14ac:dyDescent="0.25">
      <c r="A43" s="27"/>
      <c r="B43" s="27"/>
      <c r="C43" s="11"/>
    </row>
    <row r="44" spans="1:3" ht="15.75" x14ac:dyDescent="0.25">
      <c r="A44" s="27"/>
      <c r="B44" s="27"/>
      <c r="C44" s="11"/>
    </row>
    <row r="45" spans="1:3" ht="15.75" x14ac:dyDescent="0.25">
      <c r="A45" s="27"/>
      <c r="B45" s="27"/>
      <c r="C45" s="11"/>
    </row>
    <row r="46" spans="1:3" ht="15.75" x14ac:dyDescent="0.25">
      <c r="A46" s="27"/>
      <c r="B46" s="27"/>
      <c r="C46" s="11"/>
    </row>
    <row r="47" spans="1:3" ht="15.75" x14ac:dyDescent="0.25">
      <c r="A47" s="34"/>
      <c r="B47" s="27"/>
      <c r="C47" s="11"/>
    </row>
    <row r="48" spans="1:3" ht="15.75" x14ac:dyDescent="0.25">
      <c r="A48" s="34"/>
      <c r="B48" s="34"/>
      <c r="C48" s="36"/>
    </row>
    <row r="49" spans="1:3" ht="15.75" x14ac:dyDescent="0.25">
      <c r="A49" s="34"/>
      <c r="B49" s="27"/>
      <c r="C49" s="37"/>
    </row>
    <row r="50" spans="1:3" ht="15.75" x14ac:dyDescent="0.25">
      <c r="A50" s="34"/>
      <c r="B50" s="27"/>
      <c r="C50" s="37"/>
    </row>
    <row r="51" spans="1:3" ht="15.75" x14ac:dyDescent="0.25">
      <c r="A51" s="34"/>
      <c r="B51" s="27"/>
      <c r="C51" s="37"/>
    </row>
    <row r="52" spans="1:3" ht="15.75" x14ac:dyDescent="0.25">
      <c r="A52" s="34"/>
      <c r="B52" s="27"/>
      <c r="C52" s="37"/>
    </row>
    <row r="53" spans="1:3" ht="15.75" x14ac:dyDescent="0.25">
      <c r="A53" s="34"/>
      <c r="B53" s="27"/>
      <c r="C53" s="37"/>
    </row>
    <row r="54" spans="1:3" ht="15.75" x14ac:dyDescent="0.25">
      <c r="A54" s="34"/>
      <c r="B54" s="27"/>
      <c r="C54" s="11"/>
    </row>
    <row r="55" spans="1:3" ht="15.75" x14ac:dyDescent="0.25">
      <c r="A55" s="34"/>
      <c r="B55" s="27"/>
      <c r="C55" s="38"/>
    </row>
    <row r="56" spans="1:3" ht="15.75" x14ac:dyDescent="0.25">
      <c r="A56" s="34"/>
      <c r="B56" s="27"/>
      <c r="C56" s="11"/>
    </row>
    <row r="57" spans="1:3" ht="15.75" x14ac:dyDescent="0.25">
      <c r="A57" s="34"/>
      <c r="B57" s="27"/>
      <c r="C57" s="38"/>
    </row>
    <row r="58" spans="1:3" ht="15.75" x14ac:dyDescent="0.25">
      <c r="A58" s="34"/>
      <c r="B58" s="34"/>
      <c r="C58" s="19"/>
    </row>
    <row r="59" spans="1:3" ht="15.75" x14ac:dyDescent="0.25">
      <c r="A59" s="34"/>
      <c r="B59" s="34"/>
      <c r="C59" s="19"/>
    </row>
    <row r="60" spans="1:3" ht="15.75" x14ac:dyDescent="0.25">
      <c r="A60" s="27"/>
      <c r="B60" s="27"/>
      <c r="C60" s="17"/>
    </row>
    <row r="61" spans="1:3" ht="15.75" x14ac:dyDescent="0.25">
      <c r="A61" s="27"/>
      <c r="B61" s="27"/>
      <c r="C61" s="17"/>
    </row>
    <row r="62" spans="1:3" ht="15.75" x14ac:dyDescent="0.25">
      <c r="A62" s="27"/>
      <c r="B62" s="27"/>
      <c r="C62" s="17"/>
    </row>
    <row r="63" spans="1:3" ht="15.75" x14ac:dyDescent="0.25">
      <c r="A63" s="27"/>
      <c r="B63" s="27"/>
      <c r="C63" s="17"/>
    </row>
    <row r="64" spans="1:3" ht="15.75" x14ac:dyDescent="0.25">
      <c r="A64" s="27"/>
      <c r="B64" s="27"/>
      <c r="C64" s="17"/>
    </row>
    <row r="65" spans="1:3" ht="15.75" x14ac:dyDescent="0.25">
      <c r="A65" s="34"/>
      <c r="B65" s="34"/>
      <c r="C65" s="6"/>
    </row>
    <row r="66" spans="1:3" ht="15.75" x14ac:dyDescent="0.25">
      <c r="A66" s="27"/>
      <c r="B66" s="27"/>
      <c r="C66" s="11"/>
    </row>
    <row r="67" spans="1:3" ht="15.75" x14ac:dyDescent="0.25">
      <c r="A67" s="27"/>
      <c r="B67" s="27"/>
      <c r="C67" s="11"/>
    </row>
    <row r="68" spans="1:3" ht="15.75" x14ac:dyDescent="0.25">
      <c r="A68" s="27"/>
      <c r="B68" s="27"/>
      <c r="C68" s="11"/>
    </row>
    <row r="69" spans="1:3" ht="15.75" x14ac:dyDescent="0.25">
      <c r="A69" s="27"/>
      <c r="B69" s="27"/>
      <c r="C69" s="11"/>
    </row>
    <row r="70" spans="1:3" ht="15.75" x14ac:dyDescent="0.25">
      <c r="A70" s="27"/>
      <c r="B70" s="27"/>
      <c r="C70" s="11"/>
    </row>
    <row r="71" spans="1:3" ht="15.75" x14ac:dyDescent="0.25">
      <c r="A71" s="27"/>
      <c r="B71" s="27"/>
      <c r="C71" s="11"/>
    </row>
    <row r="72" spans="1:3" ht="15.75" x14ac:dyDescent="0.25">
      <c r="A72" s="34"/>
      <c r="B72" s="34"/>
      <c r="C72" s="6"/>
    </row>
    <row r="73" spans="1:3" ht="15.75" x14ac:dyDescent="0.25">
      <c r="A73" s="27"/>
      <c r="B73" s="27"/>
      <c r="C73" s="11"/>
    </row>
    <row r="74" spans="1:3" ht="15.75" x14ac:dyDescent="0.25">
      <c r="A74" s="27"/>
      <c r="B74" s="27"/>
      <c r="C74" s="11"/>
    </row>
    <row r="75" spans="1:3" ht="15.75" x14ac:dyDescent="0.25">
      <c r="A75" s="27"/>
      <c r="B75" s="27"/>
      <c r="C75" s="11"/>
    </row>
    <row r="76" spans="1:3" ht="15.75" x14ac:dyDescent="0.25">
      <c r="A76" s="27"/>
      <c r="B76" s="27"/>
      <c r="C76" s="11"/>
    </row>
    <row r="77" spans="1:3" ht="15.75" x14ac:dyDescent="0.25">
      <c r="A77" s="27"/>
      <c r="B77" s="27"/>
      <c r="C77" s="11"/>
    </row>
    <row r="78" spans="1:3" ht="15.75" x14ac:dyDescent="0.25">
      <c r="A78" s="34"/>
      <c r="B78" s="34"/>
      <c r="C78" s="19"/>
    </row>
    <row r="79" spans="1:3" ht="15.75" x14ac:dyDescent="0.25">
      <c r="A79" s="27"/>
      <c r="B79" s="27"/>
      <c r="C79" s="19"/>
    </row>
    <row r="80" spans="1:3" ht="15.75" x14ac:dyDescent="0.25">
      <c r="A80" s="27"/>
      <c r="B80" s="27"/>
      <c r="C80" s="17"/>
    </row>
    <row r="81" spans="1:3" ht="15.75" x14ac:dyDescent="0.25">
      <c r="A81" s="27"/>
      <c r="B81" s="27"/>
      <c r="C81" s="17"/>
    </row>
    <row r="82" spans="1:3" ht="15.75" x14ac:dyDescent="0.25">
      <c r="A82" s="27"/>
      <c r="B82" s="27"/>
      <c r="C82" s="17"/>
    </row>
    <row r="83" spans="1:3" ht="15.75" x14ac:dyDescent="0.25">
      <c r="A83" s="27"/>
      <c r="B83" s="27"/>
      <c r="C83" s="17"/>
    </row>
    <row r="84" spans="1:3" ht="15.75" x14ac:dyDescent="0.25">
      <c r="A84" s="27"/>
      <c r="B84" s="27"/>
      <c r="C84" s="17"/>
    </row>
    <row r="85" spans="1:3" ht="47.25" customHeight="1" x14ac:dyDescent="0.25">
      <c r="A85" s="27"/>
      <c r="B85" s="27"/>
      <c r="C85" s="37"/>
    </row>
    <row r="86" spans="1:3" ht="15.75" x14ac:dyDescent="0.25">
      <c r="A86" s="27"/>
      <c r="B86" s="27"/>
      <c r="C86" s="39"/>
    </row>
    <row r="87" spans="1:3" ht="15.75" x14ac:dyDescent="0.25">
      <c r="A87" s="27"/>
      <c r="B87" s="27"/>
      <c r="C87" s="37"/>
    </row>
    <row r="88" spans="1:3" ht="15.75" x14ac:dyDescent="0.25">
      <c r="A88" s="27"/>
      <c r="B88" s="27"/>
      <c r="C88" s="37"/>
    </row>
    <row r="89" spans="1:3" ht="15.75" x14ac:dyDescent="0.25">
      <c r="A89" s="27"/>
      <c r="B89" s="27"/>
      <c r="C89" s="37"/>
    </row>
    <row r="90" spans="1:3" ht="15.75" x14ac:dyDescent="0.25">
      <c r="A90" s="27"/>
      <c r="B90" s="27"/>
      <c r="C90" s="37"/>
    </row>
    <row r="91" spans="1:3" ht="15.75" x14ac:dyDescent="0.25">
      <c r="A91" s="27"/>
      <c r="B91" s="27"/>
      <c r="C91" s="37"/>
    </row>
    <row r="92" spans="1:3" ht="15.75" x14ac:dyDescent="0.25">
      <c r="A92" s="27"/>
      <c r="B92" s="27"/>
      <c r="C92" s="37"/>
    </row>
    <row r="93" spans="1:3" ht="21.75" customHeight="1" x14ac:dyDescent="0.25">
      <c r="A93" s="27"/>
      <c r="B93" s="27"/>
      <c r="C93" s="37"/>
    </row>
    <row r="94" spans="1:3" ht="15.75" x14ac:dyDescent="0.25">
      <c r="A94" s="27"/>
      <c r="B94" s="27"/>
      <c r="C94" s="6"/>
    </row>
    <row r="95" spans="1:3" ht="15.75" x14ac:dyDescent="0.25">
      <c r="A95" s="27"/>
      <c r="B95" s="27"/>
      <c r="C95" s="11"/>
    </row>
    <row r="96" spans="1:3" ht="15.75" x14ac:dyDescent="0.25">
      <c r="A96" s="27"/>
      <c r="B96" s="27"/>
      <c r="C96" s="11"/>
    </row>
    <row r="97" spans="1:3" ht="15.75" x14ac:dyDescent="0.25">
      <c r="A97" s="27"/>
      <c r="B97" s="27"/>
      <c r="C97" s="11"/>
    </row>
    <row r="98" spans="1:3" ht="15.75" x14ac:dyDescent="0.25">
      <c r="A98" s="27"/>
      <c r="B98" s="27"/>
      <c r="C98" s="11"/>
    </row>
    <row r="99" spans="1:3" ht="15.75" x14ac:dyDescent="0.25">
      <c r="A99" s="27"/>
      <c r="B99" s="27"/>
      <c r="C99" s="11"/>
    </row>
    <row r="100" spans="1:3" ht="15.75" x14ac:dyDescent="0.25">
      <c r="A100" s="27"/>
      <c r="B100" s="27"/>
      <c r="C100" s="11"/>
    </row>
    <row r="101" spans="1:3" ht="15.75" x14ac:dyDescent="0.25">
      <c r="A101" s="34"/>
      <c r="B101" s="34"/>
      <c r="C101" s="19"/>
    </row>
    <row r="102" spans="1:3" ht="15.75" x14ac:dyDescent="0.25">
      <c r="A102" s="27"/>
      <c r="B102" s="27"/>
      <c r="C102" s="6"/>
    </row>
    <row r="103" spans="1:3" ht="15.75" x14ac:dyDescent="0.25">
      <c r="A103" s="27"/>
      <c r="B103" s="27"/>
      <c r="C103" s="11"/>
    </row>
    <row r="104" spans="1:3" ht="15.75" x14ac:dyDescent="0.25">
      <c r="A104" s="27"/>
      <c r="B104" s="27"/>
      <c r="C104" s="11"/>
    </row>
    <row r="105" spans="1:3" ht="15.75" x14ac:dyDescent="0.25">
      <c r="A105" s="27"/>
      <c r="B105" s="27"/>
      <c r="C105" s="11"/>
    </row>
    <row r="106" spans="1:3" ht="15.75" x14ac:dyDescent="0.25">
      <c r="A106" s="27"/>
      <c r="B106" s="27"/>
      <c r="C106" s="11"/>
    </row>
    <row r="107" spans="1:3" ht="15.75" x14ac:dyDescent="0.25">
      <c r="A107" s="27"/>
      <c r="B107" s="27"/>
      <c r="C107" s="11"/>
    </row>
    <row r="108" spans="1:3" ht="15.75" x14ac:dyDescent="0.25">
      <c r="A108" s="27"/>
      <c r="B108" s="27"/>
      <c r="C108" s="11"/>
    </row>
    <row r="109" spans="1:3" ht="15.75" x14ac:dyDescent="0.25">
      <c r="A109" s="34"/>
      <c r="B109" s="34"/>
      <c r="C109" s="19"/>
    </row>
    <row r="110" spans="1:3" ht="15.75" x14ac:dyDescent="0.25">
      <c r="A110" s="27"/>
      <c r="B110" s="27"/>
      <c r="C110" s="17"/>
    </row>
    <row r="111" spans="1:3" ht="15.75" x14ac:dyDescent="0.25">
      <c r="A111" s="34"/>
      <c r="B111" s="34"/>
      <c r="C111" s="19"/>
    </row>
    <row r="112" spans="1:3" ht="15.75" x14ac:dyDescent="0.25">
      <c r="A112" s="27"/>
      <c r="B112" s="27"/>
      <c r="C112" s="17"/>
    </row>
    <row r="113" spans="1:3" ht="15.75" x14ac:dyDescent="0.25">
      <c r="A113" s="27"/>
      <c r="B113" s="27"/>
      <c r="C113" s="17"/>
    </row>
    <row r="114" spans="1:3" ht="15.75" x14ac:dyDescent="0.25">
      <c r="A114" s="27"/>
      <c r="B114" s="27"/>
      <c r="C114" s="17"/>
    </row>
    <row r="115" spans="1:3" ht="15.75" x14ac:dyDescent="0.25">
      <c r="A115" s="27"/>
      <c r="B115" s="27"/>
      <c r="C115" s="17"/>
    </row>
    <row r="116" spans="1:3" ht="15.75" x14ac:dyDescent="0.25">
      <c r="A116" s="34"/>
      <c r="B116" s="34"/>
      <c r="C116" s="6"/>
    </row>
    <row r="117" spans="1:3" ht="15.75" x14ac:dyDescent="0.25">
      <c r="A117" s="27"/>
      <c r="B117" s="27"/>
      <c r="C117" s="11"/>
    </row>
    <row r="118" spans="1:3" ht="15.75" x14ac:dyDescent="0.25">
      <c r="A118" s="27"/>
      <c r="B118" s="27"/>
      <c r="C118" s="11"/>
    </row>
    <row r="119" spans="1:3" ht="15.75" x14ac:dyDescent="0.25">
      <c r="A119" s="27"/>
      <c r="B119" s="27"/>
      <c r="C119" s="11"/>
    </row>
    <row r="120" spans="1:3" ht="15.75" x14ac:dyDescent="0.25">
      <c r="A120" s="27"/>
      <c r="B120" s="27"/>
      <c r="C120" s="11"/>
    </row>
    <row r="121" spans="1:3" ht="15.75" x14ac:dyDescent="0.25">
      <c r="A121" s="34"/>
      <c r="B121" s="34"/>
      <c r="C121" s="19"/>
    </row>
    <row r="122" spans="1:3" ht="15.75" x14ac:dyDescent="0.25">
      <c r="A122" s="27"/>
      <c r="B122" s="27"/>
      <c r="C122" s="17"/>
    </row>
    <row r="123" spans="1:3" ht="15.75" x14ac:dyDescent="0.25">
      <c r="A123" s="27"/>
      <c r="B123" s="27"/>
      <c r="C123" s="17"/>
    </row>
    <row r="124" spans="1:3" ht="15.75" x14ac:dyDescent="0.25">
      <c r="A124" s="27"/>
      <c r="B124" s="27"/>
      <c r="C124" s="17"/>
    </row>
    <row r="125" spans="1:3" ht="15.75" x14ac:dyDescent="0.25">
      <c r="A125" s="27"/>
      <c r="B125" s="27"/>
      <c r="C125" s="17"/>
    </row>
    <row r="126" spans="1:3" ht="15.75" x14ac:dyDescent="0.25">
      <c r="A126" s="27"/>
      <c r="B126" s="27"/>
      <c r="C126" s="37"/>
    </row>
    <row r="127" spans="1:3" ht="15.75" x14ac:dyDescent="0.25">
      <c r="A127" s="27"/>
      <c r="B127" s="27"/>
      <c r="C127" s="37"/>
    </row>
    <row r="128" spans="1:3" ht="15.75" x14ac:dyDescent="0.25">
      <c r="A128" s="27"/>
      <c r="B128" s="27"/>
      <c r="C128" s="37"/>
    </row>
    <row r="129" spans="1:3" ht="15.75" x14ac:dyDescent="0.25">
      <c r="A129" s="27"/>
      <c r="B129" s="27"/>
      <c r="C129" s="37"/>
    </row>
    <row r="130" spans="1:3" ht="15.75" x14ac:dyDescent="0.25">
      <c r="A130" s="34"/>
      <c r="B130" s="34"/>
      <c r="C130" s="39"/>
    </row>
    <row r="131" spans="1:3" ht="15.75" x14ac:dyDescent="0.25">
      <c r="A131" s="27"/>
      <c r="B131" s="27"/>
      <c r="C131" s="37"/>
    </row>
    <row r="132" spans="1:3" ht="15.75" x14ac:dyDescent="0.25">
      <c r="A132" s="27"/>
      <c r="B132" s="27"/>
      <c r="C132" s="37"/>
    </row>
    <row r="133" spans="1:3" ht="15.75" x14ac:dyDescent="0.25">
      <c r="A133" s="27"/>
      <c r="B133" s="27"/>
      <c r="C133" s="37"/>
    </row>
    <row r="134" spans="1:3" ht="15.75" x14ac:dyDescent="0.25">
      <c r="A134" s="27"/>
      <c r="B134" s="27"/>
      <c r="C134" s="17"/>
    </row>
    <row r="135" spans="1:3" ht="15.75" x14ac:dyDescent="0.25">
      <c r="A135" s="34"/>
      <c r="B135" s="34"/>
      <c r="C135" s="6"/>
    </row>
    <row r="136" spans="1:3" ht="15.75" x14ac:dyDescent="0.25">
      <c r="A136" s="27"/>
      <c r="B136" s="27"/>
      <c r="C136" s="11"/>
    </row>
    <row r="137" spans="1:3" ht="15.75" x14ac:dyDescent="0.25">
      <c r="A137" s="27"/>
      <c r="B137" s="27"/>
      <c r="C137" s="11"/>
    </row>
    <row r="138" spans="1:3" ht="15.75" x14ac:dyDescent="0.25">
      <c r="A138" s="27"/>
      <c r="B138" s="27"/>
      <c r="C138" s="11"/>
    </row>
    <row r="139" spans="1:3" ht="15.75" x14ac:dyDescent="0.25">
      <c r="A139" s="27"/>
      <c r="B139" s="27"/>
      <c r="C139" s="11"/>
    </row>
    <row r="140" spans="1:3" ht="15.75" x14ac:dyDescent="0.25">
      <c r="A140" s="27"/>
      <c r="B140" s="27"/>
      <c r="C140" s="11"/>
    </row>
    <row r="141" spans="1:3" ht="15.75" x14ac:dyDescent="0.25">
      <c r="A141" s="27"/>
      <c r="B141" s="27"/>
      <c r="C141" s="11"/>
    </row>
    <row r="142" spans="1:3" x14ac:dyDescent="0.25">
      <c r="A142" s="40"/>
      <c r="B142" s="40"/>
      <c r="C142" s="40"/>
    </row>
    <row r="143" spans="1:3" ht="18.75" x14ac:dyDescent="0.3">
      <c r="A143" s="40"/>
      <c r="B143" s="40"/>
      <c r="C143" s="41"/>
    </row>
    <row r="144" spans="1:3" x14ac:dyDescent="0.25">
      <c r="A144" s="2"/>
      <c r="B144" s="2"/>
      <c r="C144" s="2"/>
    </row>
  </sheetData>
  <mergeCells count="7">
    <mergeCell ref="A6:C7"/>
    <mergeCell ref="B1:D3"/>
    <mergeCell ref="A9:A12"/>
    <mergeCell ref="B9:B12"/>
    <mergeCell ref="C9:D10"/>
    <mergeCell ref="C11:C12"/>
    <mergeCell ref="D11:D12"/>
  </mergeCells>
  <pageMargins left="0.7" right="0.7" top="0.75" bottom="0.75" header="0.3" footer="0.3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44"/>
  <sheetViews>
    <sheetView zoomScaleNormal="100" workbookViewId="0">
      <selection activeCell="E21" sqref="E21"/>
    </sheetView>
  </sheetViews>
  <sheetFormatPr defaultRowHeight="15" x14ac:dyDescent="0.25"/>
  <cols>
    <col min="1" max="1" width="5.7109375" customWidth="1"/>
    <col min="2" max="2" width="53" customWidth="1"/>
    <col min="3" max="3" width="19.42578125" customWidth="1"/>
    <col min="4" max="4" width="17.140625" customWidth="1"/>
    <col min="5" max="5" width="16.42578125" customWidth="1"/>
    <col min="255" max="255" width="22" customWidth="1"/>
    <col min="256" max="256" width="45.7109375" customWidth="1"/>
    <col min="257" max="257" width="14.7109375" customWidth="1"/>
    <col min="258" max="258" width="15.7109375" customWidth="1"/>
    <col min="259" max="259" width="13" customWidth="1"/>
    <col min="260" max="260" width="7" customWidth="1"/>
    <col min="511" max="511" width="22" customWidth="1"/>
    <col min="512" max="512" width="45.7109375" customWidth="1"/>
    <col min="513" max="513" width="14.7109375" customWidth="1"/>
    <col min="514" max="514" width="15.7109375" customWidth="1"/>
    <col min="515" max="515" width="13" customWidth="1"/>
    <col min="516" max="516" width="7" customWidth="1"/>
    <col min="767" max="767" width="22" customWidth="1"/>
    <col min="768" max="768" width="45.7109375" customWidth="1"/>
    <col min="769" max="769" width="14.7109375" customWidth="1"/>
    <col min="770" max="770" width="15.7109375" customWidth="1"/>
    <col min="771" max="771" width="13" customWidth="1"/>
    <col min="772" max="772" width="7" customWidth="1"/>
    <col min="1023" max="1023" width="22" customWidth="1"/>
    <col min="1024" max="1024" width="45.7109375" customWidth="1"/>
    <col min="1025" max="1025" width="14.7109375" customWidth="1"/>
    <col min="1026" max="1026" width="15.7109375" customWidth="1"/>
    <col min="1027" max="1027" width="13" customWidth="1"/>
    <col min="1028" max="1028" width="7" customWidth="1"/>
    <col min="1279" max="1279" width="22" customWidth="1"/>
    <col min="1280" max="1280" width="45.7109375" customWidth="1"/>
    <col min="1281" max="1281" width="14.7109375" customWidth="1"/>
    <col min="1282" max="1282" width="15.7109375" customWidth="1"/>
    <col min="1283" max="1283" width="13" customWidth="1"/>
    <col min="1284" max="1284" width="7" customWidth="1"/>
    <col min="1535" max="1535" width="22" customWidth="1"/>
    <col min="1536" max="1536" width="45.7109375" customWidth="1"/>
    <col min="1537" max="1537" width="14.7109375" customWidth="1"/>
    <col min="1538" max="1538" width="15.7109375" customWidth="1"/>
    <col min="1539" max="1539" width="13" customWidth="1"/>
    <col min="1540" max="1540" width="7" customWidth="1"/>
    <col min="1791" max="1791" width="22" customWidth="1"/>
    <col min="1792" max="1792" width="45.7109375" customWidth="1"/>
    <col min="1793" max="1793" width="14.7109375" customWidth="1"/>
    <col min="1794" max="1794" width="15.7109375" customWidth="1"/>
    <col min="1795" max="1795" width="13" customWidth="1"/>
    <col min="1796" max="1796" width="7" customWidth="1"/>
    <col min="2047" max="2047" width="22" customWidth="1"/>
    <col min="2048" max="2048" width="45.7109375" customWidth="1"/>
    <col min="2049" max="2049" width="14.7109375" customWidth="1"/>
    <col min="2050" max="2050" width="15.7109375" customWidth="1"/>
    <col min="2051" max="2051" width="13" customWidth="1"/>
    <col min="2052" max="2052" width="7" customWidth="1"/>
    <col min="2303" max="2303" width="22" customWidth="1"/>
    <col min="2304" max="2304" width="45.7109375" customWidth="1"/>
    <col min="2305" max="2305" width="14.7109375" customWidth="1"/>
    <col min="2306" max="2306" width="15.7109375" customWidth="1"/>
    <col min="2307" max="2307" width="13" customWidth="1"/>
    <col min="2308" max="2308" width="7" customWidth="1"/>
    <col min="2559" max="2559" width="22" customWidth="1"/>
    <col min="2560" max="2560" width="45.7109375" customWidth="1"/>
    <col min="2561" max="2561" width="14.7109375" customWidth="1"/>
    <col min="2562" max="2562" width="15.7109375" customWidth="1"/>
    <col min="2563" max="2563" width="13" customWidth="1"/>
    <col min="2564" max="2564" width="7" customWidth="1"/>
    <col min="2815" max="2815" width="22" customWidth="1"/>
    <col min="2816" max="2816" width="45.7109375" customWidth="1"/>
    <col min="2817" max="2817" width="14.7109375" customWidth="1"/>
    <col min="2818" max="2818" width="15.7109375" customWidth="1"/>
    <col min="2819" max="2819" width="13" customWidth="1"/>
    <col min="2820" max="2820" width="7" customWidth="1"/>
    <col min="3071" max="3071" width="22" customWidth="1"/>
    <col min="3072" max="3072" width="45.7109375" customWidth="1"/>
    <col min="3073" max="3073" width="14.7109375" customWidth="1"/>
    <col min="3074" max="3074" width="15.7109375" customWidth="1"/>
    <col min="3075" max="3075" width="13" customWidth="1"/>
    <col min="3076" max="3076" width="7" customWidth="1"/>
    <col min="3327" max="3327" width="22" customWidth="1"/>
    <col min="3328" max="3328" width="45.7109375" customWidth="1"/>
    <col min="3329" max="3329" width="14.7109375" customWidth="1"/>
    <col min="3330" max="3330" width="15.7109375" customWidth="1"/>
    <col min="3331" max="3331" width="13" customWidth="1"/>
    <col min="3332" max="3332" width="7" customWidth="1"/>
    <col min="3583" max="3583" width="22" customWidth="1"/>
    <col min="3584" max="3584" width="45.7109375" customWidth="1"/>
    <col min="3585" max="3585" width="14.7109375" customWidth="1"/>
    <col min="3586" max="3586" width="15.7109375" customWidth="1"/>
    <col min="3587" max="3587" width="13" customWidth="1"/>
    <col min="3588" max="3588" width="7" customWidth="1"/>
    <col min="3839" max="3839" width="22" customWidth="1"/>
    <col min="3840" max="3840" width="45.7109375" customWidth="1"/>
    <col min="3841" max="3841" width="14.7109375" customWidth="1"/>
    <col min="3842" max="3842" width="15.7109375" customWidth="1"/>
    <col min="3843" max="3843" width="13" customWidth="1"/>
    <col min="3844" max="3844" width="7" customWidth="1"/>
    <col min="4095" max="4095" width="22" customWidth="1"/>
    <col min="4096" max="4096" width="45.7109375" customWidth="1"/>
    <col min="4097" max="4097" width="14.7109375" customWidth="1"/>
    <col min="4098" max="4098" width="15.7109375" customWidth="1"/>
    <col min="4099" max="4099" width="13" customWidth="1"/>
    <col min="4100" max="4100" width="7" customWidth="1"/>
    <col min="4351" max="4351" width="22" customWidth="1"/>
    <col min="4352" max="4352" width="45.7109375" customWidth="1"/>
    <col min="4353" max="4353" width="14.7109375" customWidth="1"/>
    <col min="4354" max="4354" width="15.7109375" customWidth="1"/>
    <col min="4355" max="4355" width="13" customWidth="1"/>
    <col min="4356" max="4356" width="7" customWidth="1"/>
    <col min="4607" max="4607" width="22" customWidth="1"/>
    <col min="4608" max="4608" width="45.7109375" customWidth="1"/>
    <col min="4609" max="4609" width="14.7109375" customWidth="1"/>
    <col min="4610" max="4610" width="15.7109375" customWidth="1"/>
    <col min="4611" max="4611" width="13" customWidth="1"/>
    <col min="4612" max="4612" width="7" customWidth="1"/>
    <col min="4863" max="4863" width="22" customWidth="1"/>
    <col min="4864" max="4864" width="45.7109375" customWidth="1"/>
    <col min="4865" max="4865" width="14.7109375" customWidth="1"/>
    <col min="4866" max="4866" width="15.7109375" customWidth="1"/>
    <col min="4867" max="4867" width="13" customWidth="1"/>
    <col min="4868" max="4868" width="7" customWidth="1"/>
    <col min="5119" max="5119" width="22" customWidth="1"/>
    <col min="5120" max="5120" width="45.7109375" customWidth="1"/>
    <col min="5121" max="5121" width="14.7109375" customWidth="1"/>
    <col min="5122" max="5122" width="15.7109375" customWidth="1"/>
    <col min="5123" max="5123" width="13" customWidth="1"/>
    <col min="5124" max="5124" width="7" customWidth="1"/>
    <col min="5375" max="5375" width="22" customWidth="1"/>
    <col min="5376" max="5376" width="45.7109375" customWidth="1"/>
    <col min="5377" max="5377" width="14.7109375" customWidth="1"/>
    <col min="5378" max="5378" width="15.7109375" customWidth="1"/>
    <col min="5379" max="5379" width="13" customWidth="1"/>
    <col min="5380" max="5380" width="7" customWidth="1"/>
    <col min="5631" max="5631" width="22" customWidth="1"/>
    <col min="5632" max="5632" width="45.7109375" customWidth="1"/>
    <col min="5633" max="5633" width="14.7109375" customWidth="1"/>
    <col min="5634" max="5634" width="15.7109375" customWidth="1"/>
    <col min="5635" max="5635" width="13" customWidth="1"/>
    <col min="5636" max="5636" width="7" customWidth="1"/>
    <col min="5887" max="5887" width="22" customWidth="1"/>
    <col min="5888" max="5888" width="45.7109375" customWidth="1"/>
    <col min="5889" max="5889" width="14.7109375" customWidth="1"/>
    <col min="5890" max="5890" width="15.7109375" customWidth="1"/>
    <col min="5891" max="5891" width="13" customWidth="1"/>
    <col min="5892" max="5892" width="7" customWidth="1"/>
    <col min="6143" max="6143" width="22" customWidth="1"/>
    <col min="6144" max="6144" width="45.7109375" customWidth="1"/>
    <col min="6145" max="6145" width="14.7109375" customWidth="1"/>
    <col min="6146" max="6146" width="15.7109375" customWidth="1"/>
    <col min="6147" max="6147" width="13" customWidth="1"/>
    <col min="6148" max="6148" width="7" customWidth="1"/>
    <col min="6399" max="6399" width="22" customWidth="1"/>
    <col min="6400" max="6400" width="45.7109375" customWidth="1"/>
    <col min="6401" max="6401" width="14.7109375" customWidth="1"/>
    <col min="6402" max="6402" width="15.7109375" customWidth="1"/>
    <col min="6403" max="6403" width="13" customWidth="1"/>
    <col min="6404" max="6404" width="7" customWidth="1"/>
    <col min="6655" max="6655" width="22" customWidth="1"/>
    <col min="6656" max="6656" width="45.7109375" customWidth="1"/>
    <col min="6657" max="6657" width="14.7109375" customWidth="1"/>
    <col min="6658" max="6658" width="15.7109375" customWidth="1"/>
    <col min="6659" max="6659" width="13" customWidth="1"/>
    <col min="6660" max="6660" width="7" customWidth="1"/>
    <col min="6911" max="6911" width="22" customWidth="1"/>
    <col min="6912" max="6912" width="45.7109375" customWidth="1"/>
    <col min="6913" max="6913" width="14.7109375" customWidth="1"/>
    <col min="6914" max="6914" width="15.7109375" customWidth="1"/>
    <col min="6915" max="6915" width="13" customWidth="1"/>
    <col min="6916" max="6916" width="7" customWidth="1"/>
    <col min="7167" max="7167" width="22" customWidth="1"/>
    <col min="7168" max="7168" width="45.7109375" customWidth="1"/>
    <col min="7169" max="7169" width="14.7109375" customWidth="1"/>
    <col min="7170" max="7170" width="15.7109375" customWidth="1"/>
    <col min="7171" max="7171" width="13" customWidth="1"/>
    <col min="7172" max="7172" width="7" customWidth="1"/>
    <col min="7423" max="7423" width="22" customWidth="1"/>
    <col min="7424" max="7424" width="45.7109375" customWidth="1"/>
    <col min="7425" max="7425" width="14.7109375" customWidth="1"/>
    <col min="7426" max="7426" width="15.7109375" customWidth="1"/>
    <col min="7427" max="7427" width="13" customWidth="1"/>
    <col min="7428" max="7428" width="7" customWidth="1"/>
    <col min="7679" max="7679" width="22" customWidth="1"/>
    <col min="7680" max="7680" width="45.7109375" customWidth="1"/>
    <col min="7681" max="7681" width="14.7109375" customWidth="1"/>
    <col min="7682" max="7682" width="15.7109375" customWidth="1"/>
    <col min="7683" max="7683" width="13" customWidth="1"/>
    <col min="7684" max="7684" width="7" customWidth="1"/>
    <col min="7935" max="7935" width="22" customWidth="1"/>
    <col min="7936" max="7936" width="45.7109375" customWidth="1"/>
    <col min="7937" max="7937" width="14.7109375" customWidth="1"/>
    <col min="7938" max="7938" width="15.7109375" customWidth="1"/>
    <col min="7939" max="7939" width="13" customWidth="1"/>
    <col min="7940" max="7940" width="7" customWidth="1"/>
    <col min="8191" max="8191" width="22" customWidth="1"/>
    <col min="8192" max="8192" width="45.7109375" customWidth="1"/>
    <col min="8193" max="8193" width="14.7109375" customWidth="1"/>
    <col min="8194" max="8194" width="15.7109375" customWidth="1"/>
    <col min="8195" max="8195" width="13" customWidth="1"/>
    <col min="8196" max="8196" width="7" customWidth="1"/>
    <col min="8447" max="8447" width="22" customWidth="1"/>
    <col min="8448" max="8448" width="45.7109375" customWidth="1"/>
    <col min="8449" max="8449" width="14.7109375" customWidth="1"/>
    <col min="8450" max="8450" width="15.7109375" customWidth="1"/>
    <col min="8451" max="8451" width="13" customWidth="1"/>
    <col min="8452" max="8452" width="7" customWidth="1"/>
    <col min="8703" max="8703" width="22" customWidth="1"/>
    <col min="8704" max="8704" width="45.7109375" customWidth="1"/>
    <col min="8705" max="8705" width="14.7109375" customWidth="1"/>
    <col min="8706" max="8706" width="15.7109375" customWidth="1"/>
    <col min="8707" max="8707" width="13" customWidth="1"/>
    <col min="8708" max="8708" width="7" customWidth="1"/>
    <col min="8959" max="8959" width="22" customWidth="1"/>
    <col min="8960" max="8960" width="45.7109375" customWidth="1"/>
    <col min="8961" max="8961" width="14.7109375" customWidth="1"/>
    <col min="8962" max="8962" width="15.7109375" customWidth="1"/>
    <col min="8963" max="8963" width="13" customWidth="1"/>
    <col min="8964" max="8964" width="7" customWidth="1"/>
    <col min="9215" max="9215" width="22" customWidth="1"/>
    <col min="9216" max="9216" width="45.7109375" customWidth="1"/>
    <col min="9217" max="9217" width="14.7109375" customWidth="1"/>
    <col min="9218" max="9218" width="15.7109375" customWidth="1"/>
    <col min="9219" max="9219" width="13" customWidth="1"/>
    <col min="9220" max="9220" width="7" customWidth="1"/>
    <col min="9471" max="9471" width="22" customWidth="1"/>
    <col min="9472" max="9472" width="45.7109375" customWidth="1"/>
    <col min="9473" max="9473" width="14.7109375" customWidth="1"/>
    <col min="9474" max="9474" width="15.7109375" customWidth="1"/>
    <col min="9475" max="9475" width="13" customWidth="1"/>
    <col min="9476" max="9476" width="7" customWidth="1"/>
    <col min="9727" max="9727" width="22" customWidth="1"/>
    <col min="9728" max="9728" width="45.7109375" customWidth="1"/>
    <col min="9729" max="9729" width="14.7109375" customWidth="1"/>
    <col min="9730" max="9730" width="15.7109375" customWidth="1"/>
    <col min="9731" max="9731" width="13" customWidth="1"/>
    <col min="9732" max="9732" width="7" customWidth="1"/>
    <col min="9983" max="9983" width="22" customWidth="1"/>
    <col min="9984" max="9984" width="45.7109375" customWidth="1"/>
    <col min="9985" max="9985" width="14.7109375" customWidth="1"/>
    <col min="9986" max="9986" width="15.7109375" customWidth="1"/>
    <col min="9987" max="9987" width="13" customWidth="1"/>
    <col min="9988" max="9988" width="7" customWidth="1"/>
    <col min="10239" max="10239" width="22" customWidth="1"/>
    <col min="10240" max="10240" width="45.7109375" customWidth="1"/>
    <col min="10241" max="10241" width="14.7109375" customWidth="1"/>
    <col min="10242" max="10242" width="15.7109375" customWidth="1"/>
    <col min="10243" max="10243" width="13" customWidth="1"/>
    <col min="10244" max="10244" width="7" customWidth="1"/>
    <col min="10495" max="10495" width="22" customWidth="1"/>
    <col min="10496" max="10496" width="45.7109375" customWidth="1"/>
    <col min="10497" max="10497" width="14.7109375" customWidth="1"/>
    <col min="10498" max="10498" width="15.7109375" customWidth="1"/>
    <col min="10499" max="10499" width="13" customWidth="1"/>
    <col min="10500" max="10500" width="7" customWidth="1"/>
    <col min="10751" max="10751" width="22" customWidth="1"/>
    <col min="10752" max="10752" width="45.7109375" customWidth="1"/>
    <col min="10753" max="10753" width="14.7109375" customWidth="1"/>
    <col min="10754" max="10754" width="15.7109375" customWidth="1"/>
    <col min="10755" max="10755" width="13" customWidth="1"/>
    <col min="10756" max="10756" width="7" customWidth="1"/>
    <col min="11007" max="11007" width="22" customWidth="1"/>
    <col min="11008" max="11008" width="45.7109375" customWidth="1"/>
    <col min="11009" max="11009" width="14.7109375" customWidth="1"/>
    <col min="11010" max="11010" width="15.7109375" customWidth="1"/>
    <col min="11011" max="11011" width="13" customWidth="1"/>
    <col min="11012" max="11012" width="7" customWidth="1"/>
    <col min="11263" max="11263" width="22" customWidth="1"/>
    <col min="11264" max="11264" width="45.7109375" customWidth="1"/>
    <col min="11265" max="11265" width="14.7109375" customWidth="1"/>
    <col min="11266" max="11266" width="15.7109375" customWidth="1"/>
    <col min="11267" max="11267" width="13" customWidth="1"/>
    <col min="11268" max="11268" width="7" customWidth="1"/>
    <col min="11519" max="11519" width="22" customWidth="1"/>
    <col min="11520" max="11520" width="45.7109375" customWidth="1"/>
    <col min="11521" max="11521" width="14.7109375" customWidth="1"/>
    <col min="11522" max="11522" width="15.7109375" customWidth="1"/>
    <col min="11523" max="11523" width="13" customWidth="1"/>
    <col min="11524" max="11524" width="7" customWidth="1"/>
    <col min="11775" max="11775" width="22" customWidth="1"/>
    <col min="11776" max="11776" width="45.7109375" customWidth="1"/>
    <col min="11777" max="11777" width="14.7109375" customWidth="1"/>
    <col min="11778" max="11778" width="15.7109375" customWidth="1"/>
    <col min="11779" max="11779" width="13" customWidth="1"/>
    <col min="11780" max="11780" width="7" customWidth="1"/>
    <col min="12031" max="12031" width="22" customWidth="1"/>
    <col min="12032" max="12032" width="45.7109375" customWidth="1"/>
    <col min="12033" max="12033" width="14.7109375" customWidth="1"/>
    <col min="12034" max="12034" width="15.7109375" customWidth="1"/>
    <col min="12035" max="12035" width="13" customWidth="1"/>
    <col min="12036" max="12036" width="7" customWidth="1"/>
    <col min="12287" max="12287" width="22" customWidth="1"/>
    <col min="12288" max="12288" width="45.7109375" customWidth="1"/>
    <col min="12289" max="12289" width="14.7109375" customWidth="1"/>
    <col min="12290" max="12290" width="15.7109375" customWidth="1"/>
    <col min="12291" max="12291" width="13" customWidth="1"/>
    <col min="12292" max="12292" width="7" customWidth="1"/>
    <col min="12543" max="12543" width="22" customWidth="1"/>
    <col min="12544" max="12544" width="45.7109375" customWidth="1"/>
    <col min="12545" max="12545" width="14.7109375" customWidth="1"/>
    <col min="12546" max="12546" width="15.7109375" customWidth="1"/>
    <col min="12547" max="12547" width="13" customWidth="1"/>
    <col min="12548" max="12548" width="7" customWidth="1"/>
    <col min="12799" max="12799" width="22" customWidth="1"/>
    <col min="12800" max="12800" width="45.7109375" customWidth="1"/>
    <col min="12801" max="12801" width="14.7109375" customWidth="1"/>
    <col min="12802" max="12802" width="15.7109375" customWidth="1"/>
    <col min="12803" max="12803" width="13" customWidth="1"/>
    <col min="12804" max="12804" width="7" customWidth="1"/>
    <col min="13055" max="13055" width="22" customWidth="1"/>
    <col min="13056" max="13056" width="45.7109375" customWidth="1"/>
    <col min="13057" max="13057" width="14.7109375" customWidth="1"/>
    <col min="13058" max="13058" width="15.7109375" customWidth="1"/>
    <col min="13059" max="13059" width="13" customWidth="1"/>
    <col min="13060" max="13060" width="7" customWidth="1"/>
    <col min="13311" max="13311" width="22" customWidth="1"/>
    <col min="13312" max="13312" width="45.7109375" customWidth="1"/>
    <col min="13313" max="13313" width="14.7109375" customWidth="1"/>
    <col min="13314" max="13314" width="15.7109375" customWidth="1"/>
    <col min="13315" max="13315" width="13" customWidth="1"/>
    <col min="13316" max="13316" width="7" customWidth="1"/>
    <col min="13567" max="13567" width="22" customWidth="1"/>
    <col min="13568" max="13568" width="45.7109375" customWidth="1"/>
    <col min="13569" max="13569" width="14.7109375" customWidth="1"/>
    <col min="13570" max="13570" width="15.7109375" customWidth="1"/>
    <col min="13571" max="13571" width="13" customWidth="1"/>
    <col min="13572" max="13572" width="7" customWidth="1"/>
    <col min="13823" max="13823" width="22" customWidth="1"/>
    <col min="13824" max="13824" width="45.7109375" customWidth="1"/>
    <col min="13825" max="13825" width="14.7109375" customWidth="1"/>
    <col min="13826" max="13826" width="15.7109375" customWidth="1"/>
    <col min="13827" max="13827" width="13" customWidth="1"/>
    <col min="13828" max="13828" width="7" customWidth="1"/>
    <col min="14079" max="14079" width="22" customWidth="1"/>
    <col min="14080" max="14080" width="45.7109375" customWidth="1"/>
    <col min="14081" max="14081" width="14.7109375" customWidth="1"/>
    <col min="14082" max="14082" width="15.7109375" customWidth="1"/>
    <col min="14083" max="14083" width="13" customWidth="1"/>
    <col min="14084" max="14084" width="7" customWidth="1"/>
    <col min="14335" max="14335" width="22" customWidth="1"/>
    <col min="14336" max="14336" width="45.7109375" customWidth="1"/>
    <col min="14337" max="14337" width="14.7109375" customWidth="1"/>
    <col min="14338" max="14338" width="15.7109375" customWidth="1"/>
    <col min="14339" max="14339" width="13" customWidth="1"/>
    <col min="14340" max="14340" width="7" customWidth="1"/>
    <col min="14591" max="14591" width="22" customWidth="1"/>
    <col min="14592" max="14592" width="45.7109375" customWidth="1"/>
    <col min="14593" max="14593" width="14.7109375" customWidth="1"/>
    <col min="14594" max="14594" width="15.7109375" customWidth="1"/>
    <col min="14595" max="14595" width="13" customWidth="1"/>
    <col min="14596" max="14596" width="7" customWidth="1"/>
    <col min="14847" max="14847" width="22" customWidth="1"/>
    <col min="14848" max="14848" width="45.7109375" customWidth="1"/>
    <col min="14849" max="14849" width="14.7109375" customWidth="1"/>
    <col min="14850" max="14850" width="15.7109375" customWidth="1"/>
    <col min="14851" max="14851" width="13" customWidth="1"/>
    <col min="14852" max="14852" width="7" customWidth="1"/>
    <col min="15103" max="15103" width="22" customWidth="1"/>
    <col min="15104" max="15104" width="45.7109375" customWidth="1"/>
    <col min="15105" max="15105" width="14.7109375" customWidth="1"/>
    <col min="15106" max="15106" width="15.7109375" customWidth="1"/>
    <col min="15107" max="15107" width="13" customWidth="1"/>
    <col min="15108" max="15108" width="7" customWidth="1"/>
    <col min="15359" max="15359" width="22" customWidth="1"/>
    <col min="15360" max="15360" width="45.7109375" customWidth="1"/>
    <col min="15361" max="15361" width="14.7109375" customWidth="1"/>
    <col min="15362" max="15362" width="15.7109375" customWidth="1"/>
    <col min="15363" max="15363" width="13" customWidth="1"/>
    <col min="15364" max="15364" width="7" customWidth="1"/>
    <col min="15615" max="15615" width="22" customWidth="1"/>
    <col min="15616" max="15616" width="45.7109375" customWidth="1"/>
    <col min="15617" max="15617" width="14.7109375" customWidth="1"/>
    <col min="15618" max="15618" width="15.7109375" customWidth="1"/>
    <col min="15619" max="15619" width="13" customWidth="1"/>
    <col min="15620" max="15620" width="7" customWidth="1"/>
    <col min="15871" max="15871" width="22" customWidth="1"/>
    <col min="15872" max="15872" width="45.7109375" customWidth="1"/>
    <col min="15873" max="15873" width="14.7109375" customWidth="1"/>
    <col min="15874" max="15874" width="15.7109375" customWidth="1"/>
    <col min="15875" max="15875" width="13" customWidth="1"/>
    <col min="15876" max="15876" width="7" customWidth="1"/>
    <col min="16127" max="16127" width="22" customWidth="1"/>
    <col min="16128" max="16128" width="45.7109375" customWidth="1"/>
    <col min="16129" max="16129" width="14.7109375" customWidth="1"/>
    <col min="16130" max="16130" width="15.7109375" customWidth="1"/>
    <col min="16131" max="16131" width="13" customWidth="1"/>
    <col min="16132" max="16132" width="7" customWidth="1"/>
  </cols>
  <sheetData>
    <row r="1" spans="1:5" x14ac:dyDescent="0.25">
      <c r="C1" s="458" t="s">
        <v>344</v>
      </c>
      <c r="D1" s="458"/>
      <c r="E1" s="458"/>
    </row>
    <row r="2" spans="1:5" x14ac:dyDescent="0.25">
      <c r="C2" s="458"/>
      <c r="D2" s="458"/>
      <c r="E2" s="458"/>
    </row>
    <row r="3" spans="1:5" x14ac:dyDescent="0.25">
      <c r="C3" s="519"/>
      <c r="D3" s="519"/>
      <c r="E3" s="519"/>
    </row>
    <row r="4" spans="1:5" x14ac:dyDescent="0.25">
      <c r="C4" s="89"/>
      <c r="D4" s="139"/>
      <c r="E4" s="139"/>
    </row>
    <row r="5" spans="1:5" x14ac:dyDescent="0.25">
      <c r="C5" s="139"/>
      <c r="D5" s="139"/>
      <c r="E5" s="139"/>
    </row>
    <row r="6" spans="1:5" ht="15" customHeight="1" x14ac:dyDescent="0.25">
      <c r="B6" s="456" t="s">
        <v>343</v>
      </c>
      <c r="C6" s="456"/>
      <c r="D6" s="456"/>
    </row>
    <row r="7" spans="1:5" ht="33" customHeight="1" x14ac:dyDescent="0.25">
      <c r="B7" s="456"/>
      <c r="C7" s="456"/>
      <c r="D7" s="456"/>
    </row>
    <row r="8" spans="1:5" ht="31.5" customHeight="1" x14ac:dyDescent="0.25">
      <c r="B8" s="129"/>
      <c r="E8" t="s">
        <v>188</v>
      </c>
    </row>
    <row r="9" spans="1:5" ht="18" customHeight="1" x14ac:dyDescent="0.25">
      <c r="A9" s="527" t="s">
        <v>204</v>
      </c>
      <c r="B9" s="462" t="s">
        <v>195</v>
      </c>
      <c r="C9" s="459">
        <v>2020</v>
      </c>
      <c r="D9" s="523" t="s">
        <v>174</v>
      </c>
      <c r="E9" s="524"/>
    </row>
    <row r="10" spans="1:5" ht="15" customHeight="1" x14ac:dyDescent="0.25">
      <c r="A10" s="528"/>
      <c r="B10" s="462"/>
      <c r="C10" s="460"/>
      <c r="D10" s="525"/>
      <c r="E10" s="526"/>
    </row>
    <row r="11" spans="1:5" ht="15.75" customHeight="1" x14ac:dyDescent="0.25">
      <c r="A11" s="528"/>
      <c r="B11" s="462"/>
      <c r="C11" s="460"/>
      <c r="D11" s="452">
        <v>2021</v>
      </c>
      <c r="E11" s="454">
        <v>2022</v>
      </c>
    </row>
    <row r="12" spans="1:5" ht="28.5" customHeight="1" x14ac:dyDescent="0.25">
      <c r="A12" s="529"/>
      <c r="B12" s="462"/>
      <c r="C12" s="461"/>
      <c r="D12" s="453"/>
      <c r="E12" s="455"/>
    </row>
    <row r="13" spans="1:5" ht="14.25" customHeight="1" x14ac:dyDescent="0.25">
      <c r="A13" s="106"/>
      <c r="B13" s="118">
        <v>2</v>
      </c>
      <c r="C13" s="117">
        <v>3</v>
      </c>
      <c r="D13" s="112"/>
      <c r="E13" s="106"/>
    </row>
    <row r="14" spans="1:5" ht="35.25" customHeight="1" x14ac:dyDescent="0.25">
      <c r="A14" s="106"/>
      <c r="B14" s="73" t="s">
        <v>196</v>
      </c>
      <c r="C14" s="149">
        <f>C23</f>
        <v>1809.41</v>
      </c>
      <c r="D14" s="149">
        <f t="shared" ref="D14:E14" si="0">D23</f>
        <v>1855.35</v>
      </c>
      <c r="E14" s="149">
        <f t="shared" si="0"/>
        <v>1861.3</v>
      </c>
    </row>
    <row r="15" spans="1:5" ht="24.75" customHeight="1" x14ac:dyDescent="0.25">
      <c r="A15" s="106"/>
      <c r="B15" s="130" t="s">
        <v>190</v>
      </c>
      <c r="C15" s="140"/>
      <c r="D15" s="149"/>
      <c r="E15" s="140"/>
    </row>
    <row r="16" spans="1:5" ht="27" customHeight="1" x14ac:dyDescent="0.25">
      <c r="A16" s="106">
        <v>1</v>
      </c>
      <c r="B16" s="130" t="s">
        <v>197</v>
      </c>
      <c r="C16" s="136"/>
      <c r="D16" s="136"/>
      <c r="E16" s="136"/>
    </row>
    <row r="17" spans="1:5" ht="82.5" customHeight="1" x14ac:dyDescent="0.25">
      <c r="A17" s="106">
        <v>2</v>
      </c>
      <c r="B17" s="143" t="s">
        <v>198</v>
      </c>
      <c r="C17" s="134"/>
      <c r="D17" s="134"/>
      <c r="E17" s="134"/>
    </row>
    <row r="18" spans="1:5" ht="78.75" customHeight="1" x14ac:dyDescent="0.25">
      <c r="A18" s="106">
        <v>3</v>
      </c>
      <c r="B18" s="143" t="s">
        <v>200</v>
      </c>
      <c r="C18" s="88"/>
      <c r="D18" s="88"/>
      <c r="E18" s="88"/>
    </row>
    <row r="19" spans="1:5" ht="67.5" customHeight="1" x14ac:dyDescent="0.25">
      <c r="A19" s="106">
        <v>4</v>
      </c>
      <c r="B19" s="130" t="s">
        <v>199</v>
      </c>
      <c r="C19" s="88"/>
      <c r="D19" s="133"/>
      <c r="E19" s="132"/>
    </row>
    <row r="20" spans="1:5" ht="54" customHeight="1" x14ac:dyDescent="0.25">
      <c r="A20" s="106">
        <v>5</v>
      </c>
      <c r="B20" s="130" t="s">
        <v>201</v>
      </c>
      <c r="C20" s="79">
        <v>1809.41</v>
      </c>
      <c r="D20" s="79">
        <v>1855.35</v>
      </c>
      <c r="E20" s="79">
        <v>1861.3</v>
      </c>
    </row>
    <row r="21" spans="1:5" ht="44.25" customHeight="1" x14ac:dyDescent="0.25">
      <c r="A21" s="106">
        <v>6</v>
      </c>
      <c r="B21" s="130" t="s">
        <v>202</v>
      </c>
      <c r="C21" s="134"/>
      <c r="D21" s="134"/>
      <c r="E21" s="134"/>
    </row>
    <row r="22" spans="1:5" ht="90" x14ac:dyDescent="0.25">
      <c r="A22" s="106">
        <v>7</v>
      </c>
      <c r="B22" s="130" t="s">
        <v>203</v>
      </c>
      <c r="C22" s="79">
        <v>0</v>
      </c>
      <c r="D22" s="141"/>
      <c r="E22" s="99"/>
    </row>
    <row r="23" spans="1:5" x14ac:dyDescent="0.25">
      <c r="A23" s="106"/>
      <c r="B23" s="16" t="s">
        <v>194</v>
      </c>
      <c r="C23" s="150">
        <f>SUM(C16:C22)</f>
        <v>1809.41</v>
      </c>
      <c r="D23" s="150">
        <f t="shared" ref="D23:E23" si="1">SUM(D16:D22)</f>
        <v>1855.35</v>
      </c>
      <c r="E23" s="150">
        <f t="shared" si="1"/>
        <v>1861.3</v>
      </c>
    </row>
    <row r="24" spans="1:5" x14ac:dyDescent="0.25">
      <c r="B24" s="142"/>
      <c r="C24" s="84"/>
      <c r="D24" s="137"/>
      <c r="E24" s="100"/>
    </row>
    <row r="25" spans="1:5" x14ac:dyDescent="0.25">
      <c r="B25" s="144"/>
      <c r="C25" s="144"/>
      <c r="D25" s="137"/>
      <c r="E25" s="100"/>
    </row>
    <row r="26" spans="1:5" ht="16.5" customHeight="1" x14ac:dyDescent="0.25">
      <c r="B26" s="144"/>
      <c r="C26" s="144"/>
      <c r="E26" s="325"/>
    </row>
    <row r="27" spans="1:5" x14ac:dyDescent="0.25">
      <c r="B27" s="145"/>
      <c r="C27" s="146"/>
      <c r="E27" s="325"/>
    </row>
    <row r="28" spans="1:5" ht="15" customHeight="1" x14ac:dyDescent="0.25">
      <c r="B28" s="146"/>
      <c r="C28" s="147"/>
      <c r="E28" s="326"/>
    </row>
    <row r="29" spans="1:5" x14ac:dyDescent="0.25">
      <c r="B29" s="154"/>
      <c r="C29" s="148"/>
      <c r="E29" s="325"/>
    </row>
    <row r="30" spans="1:5" ht="15.75" x14ac:dyDescent="0.25">
      <c r="B30" s="324"/>
      <c r="C30" s="27"/>
      <c r="E30" s="327"/>
    </row>
    <row r="31" spans="1:5" ht="15.75" x14ac:dyDescent="0.25">
      <c r="B31" s="324"/>
      <c r="C31" s="27"/>
      <c r="E31" s="327"/>
    </row>
    <row r="32" spans="1:5" ht="15.75" x14ac:dyDescent="0.25">
      <c r="B32" s="34"/>
      <c r="C32" s="34"/>
      <c r="D32" s="6"/>
    </row>
    <row r="33" spans="2:4" ht="15.75" x14ac:dyDescent="0.25">
      <c r="B33" s="27"/>
      <c r="C33" s="27"/>
      <c r="D33" s="11"/>
    </row>
    <row r="34" spans="2:4" ht="15.75" x14ac:dyDescent="0.25">
      <c r="B34" s="27"/>
      <c r="C34" s="27"/>
      <c r="D34" s="11"/>
    </row>
    <row r="35" spans="2:4" ht="15.75" x14ac:dyDescent="0.25">
      <c r="B35" s="27"/>
      <c r="C35" s="27"/>
      <c r="D35" s="11"/>
    </row>
    <row r="36" spans="2:4" ht="15.75" x14ac:dyDescent="0.25">
      <c r="B36" s="34"/>
      <c r="C36" s="34"/>
      <c r="D36" s="6"/>
    </row>
    <row r="37" spans="2:4" ht="15.75" x14ac:dyDescent="0.25">
      <c r="B37" s="27"/>
      <c r="C37" s="27"/>
      <c r="D37" s="11"/>
    </row>
    <row r="38" spans="2:4" ht="15.75" x14ac:dyDescent="0.25">
      <c r="B38" s="27"/>
      <c r="C38" s="27"/>
      <c r="D38" s="11"/>
    </row>
    <row r="39" spans="2:4" ht="15.75" x14ac:dyDescent="0.25">
      <c r="B39" s="27"/>
      <c r="C39" s="27"/>
      <c r="D39" s="11"/>
    </row>
    <row r="40" spans="2:4" ht="15.75" x14ac:dyDescent="0.25">
      <c r="B40" s="27"/>
      <c r="C40" s="27"/>
      <c r="D40" s="11"/>
    </row>
    <row r="41" spans="2:4" ht="15.75" x14ac:dyDescent="0.25">
      <c r="B41" s="34"/>
      <c r="C41" s="34"/>
      <c r="D41" s="6"/>
    </row>
    <row r="42" spans="2:4" ht="15.75" x14ac:dyDescent="0.25">
      <c r="B42" s="27"/>
      <c r="C42" s="27"/>
      <c r="D42" s="11"/>
    </row>
    <row r="43" spans="2:4" ht="15.75" x14ac:dyDescent="0.25">
      <c r="B43" s="27"/>
      <c r="C43" s="27"/>
      <c r="D43" s="11"/>
    </row>
    <row r="44" spans="2:4" ht="15.75" x14ac:dyDescent="0.25">
      <c r="B44" s="27"/>
      <c r="C44" s="27"/>
      <c r="D44" s="11"/>
    </row>
    <row r="45" spans="2:4" ht="15.75" x14ac:dyDescent="0.25">
      <c r="B45" s="27"/>
      <c r="C45" s="27"/>
      <c r="D45" s="11"/>
    </row>
    <row r="46" spans="2:4" ht="15.75" x14ac:dyDescent="0.25">
      <c r="B46" s="27"/>
      <c r="C46" s="27"/>
      <c r="D46" s="11"/>
    </row>
    <row r="47" spans="2:4" ht="15.75" x14ac:dyDescent="0.25">
      <c r="B47" s="34"/>
      <c r="C47" s="27"/>
      <c r="D47" s="11"/>
    </row>
    <row r="48" spans="2:4" ht="15.75" x14ac:dyDescent="0.25">
      <c r="B48" s="34"/>
      <c r="C48" s="34"/>
      <c r="D48" s="36"/>
    </row>
    <row r="49" spans="2:4" ht="15.75" x14ac:dyDescent="0.25">
      <c r="B49" s="34"/>
      <c r="C49" s="27"/>
      <c r="D49" s="37"/>
    </row>
    <row r="50" spans="2:4" ht="15.75" x14ac:dyDescent="0.25">
      <c r="B50" s="34"/>
      <c r="C50" s="27"/>
      <c r="D50" s="37"/>
    </row>
    <row r="51" spans="2:4" ht="15.75" x14ac:dyDescent="0.25">
      <c r="B51" s="34"/>
      <c r="C51" s="27"/>
      <c r="D51" s="37"/>
    </row>
    <row r="52" spans="2:4" ht="15.75" x14ac:dyDescent="0.25">
      <c r="B52" s="34"/>
      <c r="C52" s="27"/>
      <c r="D52" s="37"/>
    </row>
    <row r="53" spans="2:4" ht="15.75" x14ac:dyDescent="0.25">
      <c r="B53" s="34"/>
      <c r="C53" s="27"/>
      <c r="D53" s="37"/>
    </row>
    <row r="54" spans="2:4" ht="15.75" x14ac:dyDescent="0.25">
      <c r="B54" s="34"/>
      <c r="C54" s="27"/>
      <c r="D54" s="11"/>
    </row>
    <row r="55" spans="2:4" ht="15.75" x14ac:dyDescent="0.25">
      <c r="B55" s="34"/>
      <c r="C55" s="27"/>
      <c r="D55" s="38"/>
    </row>
    <row r="56" spans="2:4" ht="15.75" x14ac:dyDescent="0.25">
      <c r="B56" s="34"/>
      <c r="C56" s="27"/>
      <c r="D56" s="11"/>
    </row>
    <row r="57" spans="2:4" ht="15.75" x14ac:dyDescent="0.25">
      <c r="B57" s="34"/>
      <c r="C57" s="27"/>
      <c r="D57" s="38"/>
    </row>
    <row r="58" spans="2:4" ht="15.75" x14ac:dyDescent="0.25">
      <c r="B58" s="34"/>
      <c r="C58" s="34"/>
      <c r="D58" s="19"/>
    </row>
    <row r="59" spans="2:4" ht="15.75" x14ac:dyDescent="0.25">
      <c r="B59" s="34"/>
      <c r="C59" s="34"/>
      <c r="D59" s="19"/>
    </row>
    <row r="60" spans="2:4" ht="15.75" x14ac:dyDescent="0.25">
      <c r="B60" s="27"/>
      <c r="C60" s="27"/>
      <c r="D60" s="17"/>
    </row>
    <row r="61" spans="2:4" ht="15.75" x14ac:dyDescent="0.25">
      <c r="B61" s="27"/>
      <c r="C61" s="27"/>
      <c r="D61" s="17"/>
    </row>
    <row r="62" spans="2:4" ht="15.75" x14ac:dyDescent="0.25">
      <c r="B62" s="27"/>
      <c r="C62" s="27"/>
      <c r="D62" s="17"/>
    </row>
    <row r="63" spans="2:4" ht="15.75" x14ac:dyDescent="0.25">
      <c r="B63" s="27"/>
      <c r="C63" s="27"/>
      <c r="D63" s="17"/>
    </row>
    <row r="64" spans="2:4" ht="15.75" x14ac:dyDescent="0.25">
      <c r="B64" s="27"/>
      <c r="C64" s="27"/>
      <c r="D64" s="17"/>
    </row>
    <row r="65" spans="2:4" ht="15.75" x14ac:dyDescent="0.25">
      <c r="B65" s="34"/>
      <c r="C65" s="34"/>
      <c r="D65" s="6"/>
    </row>
    <row r="66" spans="2:4" ht="15.75" x14ac:dyDescent="0.25">
      <c r="B66" s="27"/>
      <c r="C66" s="27"/>
      <c r="D66" s="11"/>
    </row>
    <row r="67" spans="2:4" ht="15.75" x14ac:dyDescent="0.25">
      <c r="B67" s="27"/>
      <c r="C67" s="27"/>
      <c r="D67" s="11"/>
    </row>
    <row r="68" spans="2:4" ht="15.75" x14ac:dyDescent="0.25">
      <c r="B68" s="27"/>
      <c r="C68" s="27"/>
      <c r="D68" s="11"/>
    </row>
    <row r="69" spans="2:4" ht="15.75" x14ac:dyDescent="0.25">
      <c r="B69" s="27"/>
      <c r="C69" s="27"/>
      <c r="D69" s="11"/>
    </row>
    <row r="70" spans="2:4" ht="15.75" x14ac:dyDescent="0.25">
      <c r="B70" s="27"/>
      <c r="C70" s="27"/>
      <c r="D70" s="11"/>
    </row>
    <row r="71" spans="2:4" ht="15.75" x14ac:dyDescent="0.25">
      <c r="B71" s="27"/>
      <c r="C71" s="27"/>
      <c r="D71" s="11"/>
    </row>
    <row r="72" spans="2:4" ht="15.75" x14ac:dyDescent="0.25">
      <c r="B72" s="34"/>
      <c r="C72" s="34"/>
      <c r="D72" s="6"/>
    </row>
    <row r="73" spans="2:4" ht="15.75" x14ac:dyDescent="0.25">
      <c r="B73" s="27"/>
      <c r="C73" s="27"/>
      <c r="D73" s="11"/>
    </row>
    <row r="74" spans="2:4" ht="15.75" x14ac:dyDescent="0.25">
      <c r="B74" s="27"/>
      <c r="C74" s="27"/>
      <c r="D74" s="11"/>
    </row>
    <row r="75" spans="2:4" ht="15.75" x14ac:dyDescent="0.25">
      <c r="B75" s="27"/>
      <c r="C75" s="27"/>
      <c r="D75" s="11"/>
    </row>
    <row r="76" spans="2:4" ht="15.75" x14ac:dyDescent="0.25">
      <c r="B76" s="27"/>
      <c r="C76" s="27"/>
      <c r="D76" s="11"/>
    </row>
    <row r="77" spans="2:4" ht="15.75" x14ac:dyDescent="0.25">
      <c r="B77" s="27"/>
      <c r="C77" s="27"/>
      <c r="D77" s="11"/>
    </row>
    <row r="78" spans="2:4" ht="15.75" x14ac:dyDescent="0.25">
      <c r="B78" s="34"/>
      <c r="C78" s="34"/>
      <c r="D78" s="19"/>
    </row>
    <row r="79" spans="2:4" ht="15.75" x14ac:dyDescent="0.25">
      <c r="B79" s="27"/>
      <c r="C79" s="27"/>
      <c r="D79" s="19"/>
    </row>
    <row r="80" spans="2:4" ht="15.75" x14ac:dyDescent="0.25">
      <c r="B80" s="27"/>
      <c r="C80" s="27"/>
      <c r="D80" s="17"/>
    </row>
    <row r="81" spans="2:4" ht="15.75" x14ac:dyDescent="0.25">
      <c r="B81" s="27"/>
      <c r="C81" s="27"/>
      <c r="D81" s="17"/>
    </row>
    <row r="82" spans="2:4" ht="15.75" x14ac:dyDescent="0.25">
      <c r="B82" s="27"/>
      <c r="C82" s="27"/>
      <c r="D82" s="17"/>
    </row>
    <row r="83" spans="2:4" ht="15.75" x14ac:dyDescent="0.25">
      <c r="B83" s="27"/>
      <c r="C83" s="27"/>
      <c r="D83" s="17"/>
    </row>
    <row r="84" spans="2:4" ht="15.75" x14ac:dyDescent="0.25">
      <c r="B84" s="27"/>
      <c r="C84" s="27"/>
      <c r="D84" s="17"/>
    </row>
    <row r="85" spans="2:4" ht="47.25" customHeight="1" x14ac:dyDescent="0.25">
      <c r="B85" s="27"/>
      <c r="C85" s="27"/>
      <c r="D85" s="37"/>
    </row>
    <row r="86" spans="2:4" ht="15.75" x14ac:dyDescent="0.25">
      <c r="B86" s="27"/>
      <c r="C86" s="27"/>
      <c r="D86" s="39"/>
    </row>
    <row r="87" spans="2:4" ht="15.75" x14ac:dyDescent="0.25">
      <c r="B87" s="27"/>
      <c r="C87" s="27"/>
      <c r="D87" s="37"/>
    </row>
    <row r="88" spans="2:4" ht="15.75" x14ac:dyDescent="0.25">
      <c r="B88" s="27"/>
      <c r="C88" s="27"/>
      <c r="D88" s="37"/>
    </row>
    <row r="89" spans="2:4" ht="15.75" x14ac:dyDescent="0.25">
      <c r="B89" s="27"/>
      <c r="C89" s="27"/>
      <c r="D89" s="37"/>
    </row>
    <row r="90" spans="2:4" ht="15.75" x14ac:dyDescent="0.25">
      <c r="B90" s="27"/>
      <c r="C90" s="27"/>
      <c r="D90" s="37"/>
    </row>
    <row r="91" spans="2:4" ht="15.75" x14ac:dyDescent="0.25">
      <c r="B91" s="27"/>
      <c r="C91" s="27"/>
      <c r="D91" s="37"/>
    </row>
    <row r="92" spans="2:4" ht="15.75" x14ac:dyDescent="0.25">
      <c r="B92" s="27"/>
      <c r="C92" s="27"/>
      <c r="D92" s="37"/>
    </row>
    <row r="93" spans="2:4" ht="21.75" customHeight="1" x14ac:dyDescent="0.25">
      <c r="B93" s="27"/>
      <c r="C93" s="27"/>
      <c r="D93" s="37"/>
    </row>
    <row r="94" spans="2:4" ht="15.75" x14ac:dyDescent="0.25">
      <c r="B94" s="27"/>
      <c r="C94" s="27"/>
      <c r="D94" s="6"/>
    </row>
    <row r="95" spans="2:4" ht="15.75" x14ac:dyDescent="0.25">
      <c r="B95" s="27"/>
      <c r="C95" s="27"/>
      <c r="D95" s="11"/>
    </row>
    <row r="96" spans="2:4" ht="15.75" x14ac:dyDescent="0.25">
      <c r="B96" s="27"/>
      <c r="C96" s="27"/>
      <c r="D96" s="11"/>
    </row>
    <row r="97" spans="2:4" ht="15.75" x14ac:dyDescent="0.25">
      <c r="B97" s="27"/>
      <c r="C97" s="27"/>
      <c r="D97" s="11"/>
    </row>
    <row r="98" spans="2:4" ht="15.75" x14ac:dyDescent="0.25">
      <c r="B98" s="27"/>
      <c r="C98" s="27"/>
      <c r="D98" s="11"/>
    </row>
    <row r="99" spans="2:4" ht="15.75" x14ac:dyDescent="0.25">
      <c r="B99" s="27"/>
      <c r="C99" s="27"/>
      <c r="D99" s="11"/>
    </row>
    <row r="100" spans="2:4" ht="15.75" x14ac:dyDescent="0.25">
      <c r="B100" s="27"/>
      <c r="C100" s="27"/>
      <c r="D100" s="11"/>
    </row>
    <row r="101" spans="2:4" ht="15.75" x14ac:dyDescent="0.25">
      <c r="B101" s="34"/>
      <c r="C101" s="34"/>
      <c r="D101" s="19"/>
    </row>
    <row r="102" spans="2:4" ht="15.75" x14ac:dyDescent="0.25">
      <c r="B102" s="27"/>
      <c r="C102" s="27"/>
      <c r="D102" s="6"/>
    </row>
    <row r="103" spans="2:4" ht="15.75" x14ac:dyDescent="0.25">
      <c r="B103" s="27"/>
      <c r="C103" s="27"/>
      <c r="D103" s="11"/>
    </row>
    <row r="104" spans="2:4" ht="15.75" x14ac:dyDescent="0.25">
      <c r="B104" s="27"/>
      <c r="C104" s="27"/>
      <c r="D104" s="11"/>
    </row>
    <row r="105" spans="2:4" ht="15.75" x14ac:dyDescent="0.25">
      <c r="B105" s="27"/>
      <c r="C105" s="27"/>
      <c r="D105" s="11"/>
    </row>
    <row r="106" spans="2:4" ht="15.75" x14ac:dyDescent="0.25">
      <c r="B106" s="27"/>
      <c r="C106" s="27"/>
      <c r="D106" s="11"/>
    </row>
    <row r="107" spans="2:4" ht="15.75" x14ac:dyDescent="0.25">
      <c r="B107" s="27"/>
      <c r="C107" s="27"/>
      <c r="D107" s="11"/>
    </row>
    <row r="108" spans="2:4" ht="15.75" x14ac:dyDescent="0.25">
      <c r="B108" s="27"/>
      <c r="C108" s="27"/>
      <c r="D108" s="11"/>
    </row>
    <row r="109" spans="2:4" ht="15.75" x14ac:dyDescent="0.25">
      <c r="B109" s="34"/>
      <c r="C109" s="34"/>
      <c r="D109" s="19"/>
    </row>
    <row r="110" spans="2:4" ht="15.75" x14ac:dyDescent="0.25">
      <c r="B110" s="27"/>
      <c r="C110" s="27"/>
      <c r="D110" s="17"/>
    </row>
    <row r="111" spans="2:4" ht="15.75" x14ac:dyDescent="0.25">
      <c r="B111" s="34"/>
      <c r="C111" s="34"/>
      <c r="D111" s="19"/>
    </row>
    <row r="112" spans="2:4" ht="15.75" x14ac:dyDescent="0.25">
      <c r="B112" s="27"/>
      <c r="C112" s="27"/>
      <c r="D112" s="17"/>
    </row>
    <row r="113" spans="2:4" ht="15.75" x14ac:dyDescent="0.25">
      <c r="B113" s="27"/>
      <c r="C113" s="27"/>
      <c r="D113" s="17"/>
    </row>
    <row r="114" spans="2:4" ht="15.75" x14ac:dyDescent="0.25">
      <c r="B114" s="27"/>
      <c r="C114" s="27"/>
      <c r="D114" s="17"/>
    </row>
    <row r="115" spans="2:4" ht="15.75" x14ac:dyDescent="0.25">
      <c r="B115" s="27"/>
      <c r="C115" s="27"/>
      <c r="D115" s="17"/>
    </row>
    <row r="116" spans="2:4" ht="15.75" x14ac:dyDescent="0.25">
      <c r="B116" s="34"/>
      <c r="C116" s="34"/>
      <c r="D116" s="6"/>
    </row>
    <row r="117" spans="2:4" ht="15.75" x14ac:dyDescent="0.25">
      <c r="B117" s="27"/>
      <c r="C117" s="27"/>
      <c r="D117" s="11"/>
    </row>
    <row r="118" spans="2:4" ht="15.75" x14ac:dyDescent="0.25">
      <c r="B118" s="27"/>
      <c r="C118" s="27"/>
      <c r="D118" s="11"/>
    </row>
    <row r="119" spans="2:4" ht="15.75" x14ac:dyDescent="0.25">
      <c r="B119" s="27"/>
      <c r="C119" s="27"/>
      <c r="D119" s="11"/>
    </row>
    <row r="120" spans="2:4" ht="15.75" x14ac:dyDescent="0.25">
      <c r="B120" s="27"/>
      <c r="C120" s="27"/>
      <c r="D120" s="11"/>
    </row>
    <row r="121" spans="2:4" ht="15.75" x14ac:dyDescent="0.25">
      <c r="B121" s="34"/>
      <c r="C121" s="34"/>
      <c r="D121" s="19"/>
    </row>
    <row r="122" spans="2:4" ht="15.75" x14ac:dyDescent="0.25">
      <c r="B122" s="27"/>
      <c r="C122" s="27"/>
      <c r="D122" s="17"/>
    </row>
    <row r="123" spans="2:4" ht="15.75" x14ac:dyDescent="0.25">
      <c r="B123" s="27"/>
      <c r="C123" s="27"/>
      <c r="D123" s="17"/>
    </row>
    <row r="124" spans="2:4" ht="15.75" x14ac:dyDescent="0.25">
      <c r="B124" s="27"/>
      <c r="C124" s="27"/>
      <c r="D124" s="17"/>
    </row>
    <row r="125" spans="2:4" ht="15.75" x14ac:dyDescent="0.25">
      <c r="B125" s="27"/>
      <c r="C125" s="27"/>
      <c r="D125" s="17"/>
    </row>
    <row r="126" spans="2:4" ht="15.75" x14ac:dyDescent="0.25">
      <c r="B126" s="27"/>
      <c r="C126" s="27"/>
      <c r="D126" s="37"/>
    </row>
    <row r="127" spans="2:4" ht="15.75" x14ac:dyDescent="0.25">
      <c r="B127" s="27"/>
      <c r="C127" s="27"/>
      <c r="D127" s="37"/>
    </row>
    <row r="128" spans="2:4" ht="15.75" x14ac:dyDescent="0.25">
      <c r="B128" s="27"/>
      <c r="C128" s="27"/>
      <c r="D128" s="37"/>
    </row>
    <row r="129" spans="2:4" ht="15.75" x14ac:dyDescent="0.25">
      <c r="B129" s="27"/>
      <c r="C129" s="27"/>
      <c r="D129" s="37"/>
    </row>
    <row r="130" spans="2:4" ht="15.75" x14ac:dyDescent="0.25">
      <c r="B130" s="34"/>
      <c r="C130" s="34"/>
      <c r="D130" s="39"/>
    </row>
    <row r="131" spans="2:4" ht="15.75" x14ac:dyDescent="0.25">
      <c r="B131" s="27"/>
      <c r="C131" s="27"/>
      <c r="D131" s="37"/>
    </row>
    <row r="132" spans="2:4" ht="15.75" x14ac:dyDescent="0.25">
      <c r="B132" s="27"/>
      <c r="C132" s="27"/>
      <c r="D132" s="37"/>
    </row>
    <row r="133" spans="2:4" ht="15.75" x14ac:dyDescent="0.25">
      <c r="B133" s="27"/>
      <c r="C133" s="27"/>
      <c r="D133" s="37"/>
    </row>
    <row r="134" spans="2:4" ht="15.75" x14ac:dyDescent="0.25">
      <c r="B134" s="27"/>
      <c r="C134" s="27"/>
      <c r="D134" s="17"/>
    </row>
    <row r="135" spans="2:4" ht="15.75" x14ac:dyDescent="0.25">
      <c r="B135" s="34"/>
      <c r="C135" s="34"/>
      <c r="D135" s="6"/>
    </row>
    <row r="136" spans="2:4" ht="15.75" x14ac:dyDescent="0.25">
      <c r="B136" s="27"/>
      <c r="C136" s="27"/>
      <c r="D136" s="11"/>
    </row>
    <row r="137" spans="2:4" ht="15.75" x14ac:dyDescent="0.25">
      <c r="B137" s="27"/>
      <c r="C137" s="27"/>
      <c r="D137" s="11"/>
    </row>
    <row r="138" spans="2:4" ht="15.75" x14ac:dyDescent="0.25">
      <c r="B138" s="27"/>
      <c r="C138" s="27"/>
      <c r="D138" s="11"/>
    </row>
    <row r="139" spans="2:4" ht="15.75" x14ac:dyDescent="0.25">
      <c r="B139" s="27"/>
      <c r="C139" s="27"/>
      <c r="D139" s="11"/>
    </row>
    <row r="140" spans="2:4" ht="15.75" x14ac:dyDescent="0.25">
      <c r="B140" s="27"/>
      <c r="C140" s="27"/>
      <c r="D140" s="11"/>
    </row>
    <row r="141" spans="2:4" ht="15.75" x14ac:dyDescent="0.25">
      <c r="B141" s="27"/>
      <c r="C141" s="27"/>
      <c r="D141" s="11"/>
    </row>
    <row r="142" spans="2:4" x14ac:dyDescent="0.25">
      <c r="B142" s="40"/>
      <c r="C142" s="40"/>
      <c r="D142" s="40"/>
    </row>
    <row r="143" spans="2:4" ht="18.75" x14ac:dyDescent="0.3">
      <c r="B143" s="40"/>
      <c r="C143" s="40"/>
      <c r="D143" s="41"/>
    </row>
    <row r="144" spans="2:4" x14ac:dyDescent="0.25">
      <c r="B144" s="2"/>
      <c r="C144" s="2"/>
      <c r="D144" s="2"/>
    </row>
  </sheetData>
  <mergeCells count="8">
    <mergeCell ref="A9:A12"/>
    <mergeCell ref="C1:E3"/>
    <mergeCell ref="B6:D7"/>
    <mergeCell ref="B9:B12"/>
    <mergeCell ref="C9:C12"/>
    <mergeCell ref="D9:E10"/>
    <mergeCell ref="D11:D12"/>
    <mergeCell ref="E11:E12"/>
  </mergeCells>
  <pageMargins left="0.7" right="0.7" top="0.75" bottom="0.75" header="0.3" footer="0.3"/>
  <pageSetup paperSize="9" scale="77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39"/>
  <sheetViews>
    <sheetView zoomScaleNormal="100" workbookViewId="0">
      <selection activeCell="D14" sqref="D14"/>
    </sheetView>
  </sheetViews>
  <sheetFormatPr defaultRowHeight="15" x14ac:dyDescent="0.25"/>
  <cols>
    <col min="1" max="1" width="5.7109375" customWidth="1"/>
    <col min="2" max="2" width="53" customWidth="1"/>
    <col min="3" max="3" width="19.42578125" customWidth="1"/>
    <col min="4" max="4" width="17.140625" customWidth="1"/>
    <col min="5" max="5" width="16.42578125" customWidth="1"/>
    <col min="255" max="255" width="22" customWidth="1"/>
    <col min="256" max="256" width="45.7109375" customWidth="1"/>
    <col min="257" max="257" width="14.7109375" customWidth="1"/>
    <col min="258" max="258" width="15.7109375" customWidth="1"/>
    <col min="259" max="259" width="13" customWidth="1"/>
    <col min="260" max="260" width="7" customWidth="1"/>
    <col min="511" max="511" width="22" customWidth="1"/>
    <col min="512" max="512" width="45.7109375" customWidth="1"/>
    <col min="513" max="513" width="14.7109375" customWidth="1"/>
    <col min="514" max="514" width="15.7109375" customWidth="1"/>
    <col min="515" max="515" width="13" customWidth="1"/>
    <col min="516" max="516" width="7" customWidth="1"/>
    <col min="767" max="767" width="22" customWidth="1"/>
    <col min="768" max="768" width="45.7109375" customWidth="1"/>
    <col min="769" max="769" width="14.7109375" customWidth="1"/>
    <col min="770" max="770" width="15.7109375" customWidth="1"/>
    <col min="771" max="771" width="13" customWidth="1"/>
    <col min="772" max="772" width="7" customWidth="1"/>
    <col min="1023" max="1023" width="22" customWidth="1"/>
    <col min="1024" max="1024" width="45.7109375" customWidth="1"/>
    <col min="1025" max="1025" width="14.7109375" customWidth="1"/>
    <col min="1026" max="1026" width="15.7109375" customWidth="1"/>
    <col min="1027" max="1027" width="13" customWidth="1"/>
    <col min="1028" max="1028" width="7" customWidth="1"/>
    <col min="1279" max="1279" width="22" customWidth="1"/>
    <col min="1280" max="1280" width="45.7109375" customWidth="1"/>
    <col min="1281" max="1281" width="14.7109375" customWidth="1"/>
    <col min="1282" max="1282" width="15.7109375" customWidth="1"/>
    <col min="1283" max="1283" width="13" customWidth="1"/>
    <col min="1284" max="1284" width="7" customWidth="1"/>
    <col min="1535" max="1535" width="22" customWidth="1"/>
    <col min="1536" max="1536" width="45.7109375" customWidth="1"/>
    <col min="1537" max="1537" width="14.7109375" customWidth="1"/>
    <col min="1538" max="1538" width="15.7109375" customWidth="1"/>
    <col min="1539" max="1539" width="13" customWidth="1"/>
    <col min="1540" max="1540" width="7" customWidth="1"/>
    <col min="1791" max="1791" width="22" customWidth="1"/>
    <col min="1792" max="1792" width="45.7109375" customWidth="1"/>
    <col min="1793" max="1793" width="14.7109375" customWidth="1"/>
    <col min="1794" max="1794" width="15.7109375" customWidth="1"/>
    <col min="1795" max="1795" width="13" customWidth="1"/>
    <col min="1796" max="1796" width="7" customWidth="1"/>
    <col min="2047" max="2047" width="22" customWidth="1"/>
    <col min="2048" max="2048" width="45.7109375" customWidth="1"/>
    <col min="2049" max="2049" width="14.7109375" customWidth="1"/>
    <col min="2050" max="2050" width="15.7109375" customWidth="1"/>
    <col min="2051" max="2051" width="13" customWidth="1"/>
    <col min="2052" max="2052" width="7" customWidth="1"/>
    <col min="2303" max="2303" width="22" customWidth="1"/>
    <col min="2304" max="2304" width="45.7109375" customWidth="1"/>
    <col min="2305" max="2305" width="14.7109375" customWidth="1"/>
    <col min="2306" max="2306" width="15.7109375" customWidth="1"/>
    <col min="2307" max="2307" width="13" customWidth="1"/>
    <col min="2308" max="2308" width="7" customWidth="1"/>
    <col min="2559" max="2559" width="22" customWidth="1"/>
    <col min="2560" max="2560" width="45.7109375" customWidth="1"/>
    <col min="2561" max="2561" width="14.7109375" customWidth="1"/>
    <col min="2562" max="2562" width="15.7109375" customWidth="1"/>
    <col min="2563" max="2563" width="13" customWidth="1"/>
    <col min="2564" max="2564" width="7" customWidth="1"/>
    <col min="2815" max="2815" width="22" customWidth="1"/>
    <col min="2816" max="2816" width="45.7109375" customWidth="1"/>
    <col min="2817" max="2817" width="14.7109375" customWidth="1"/>
    <col min="2818" max="2818" width="15.7109375" customWidth="1"/>
    <col min="2819" max="2819" width="13" customWidth="1"/>
    <col min="2820" max="2820" width="7" customWidth="1"/>
    <col min="3071" max="3071" width="22" customWidth="1"/>
    <col min="3072" max="3072" width="45.7109375" customWidth="1"/>
    <col min="3073" max="3073" width="14.7109375" customWidth="1"/>
    <col min="3074" max="3074" width="15.7109375" customWidth="1"/>
    <col min="3075" max="3075" width="13" customWidth="1"/>
    <col min="3076" max="3076" width="7" customWidth="1"/>
    <col min="3327" max="3327" width="22" customWidth="1"/>
    <col min="3328" max="3328" width="45.7109375" customWidth="1"/>
    <col min="3329" max="3329" width="14.7109375" customWidth="1"/>
    <col min="3330" max="3330" width="15.7109375" customWidth="1"/>
    <col min="3331" max="3331" width="13" customWidth="1"/>
    <col min="3332" max="3332" width="7" customWidth="1"/>
    <col min="3583" max="3583" width="22" customWidth="1"/>
    <col min="3584" max="3584" width="45.7109375" customWidth="1"/>
    <col min="3585" max="3585" width="14.7109375" customWidth="1"/>
    <col min="3586" max="3586" width="15.7109375" customWidth="1"/>
    <col min="3587" max="3587" width="13" customWidth="1"/>
    <col min="3588" max="3588" width="7" customWidth="1"/>
    <col min="3839" max="3839" width="22" customWidth="1"/>
    <col min="3840" max="3840" width="45.7109375" customWidth="1"/>
    <col min="3841" max="3841" width="14.7109375" customWidth="1"/>
    <col min="3842" max="3842" width="15.7109375" customWidth="1"/>
    <col min="3843" max="3843" width="13" customWidth="1"/>
    <col min="3844" max="3844" width="7" customWidth="1"/>
    <col min="4095" max="4095" width="22" customWidth="1"/>
    <col min="4096" max="4096" width="45.7109375" customWidth="1"/>
    <col min="4097" max="4097" width="14.7109375" customWidth="1"/>
    <col min="4098" max="4098" width="15.7109375" customWidth="1"/>
    <col min="4099" max="4099" width="13" customWidth="1"/>
    <col min="4100" max="4100" width="7" customWidth="1"/>
    <col min="4351" max="4351" width="22" customWidth="1"/>
    <col min="4352" max="4352" width="45.7109375" customWidth="1"/>
    <col min="4353" max="4353" width="14.7109375" customWidth="1"/>
    <col min="4354" max="4354" width="15.7109375" customWidth="1"/>
    <col min="4355" max="4355" width="13" customWidth="1"/>
    <col min="4356" max="4356" width="7" customWidth="1"/>
    <col min="4607" max="4607" width="22" customWidth="1"/>
    <col min="4608" max="4608" width="45.7109375" customWidth="1"/>
    <col min="4609" max="4609" width="14.7109375" customWidth="1"/>
    <col min="4610" max="4610" width="15.7109375" customWidth="1"/>
    <col min="4611" max="4611" width="13" customWidth="1"/>
    <col min="4612" max="4612" width="7" customWidth="1"/>
    <col min="4863" max="4863" width="22" customWidth="1"/>
    <col min="4864" max="4864" width="45.7109375" customWidth="1"/>
    <col min="4865" max="4865" width="14.7109375" customWidth="1"/>
    <col min="4866" max="4866" width="15.7109375" customWidth="1"/>
    <col min="4867" max="4867" width="13" customWidth="1"/>
    <col min="4868" max="4868" width="7" customWidth="1"/>
    <col min="5119" max="5119" width="22" customWidth="1"/>
    <col min="5120" max="5120" width="45.7109375" customWidth="1"/>
    <col min="5121" max="5121" width="14.7109375" customWidth="1"/>
    <col min="5122" max="5122" width="15.7109375" customWidth="1"/>
    <col min="5123" max="5123" width="13" customWidth="1"/>
    <col min="5124" max="5124" width="7" customWidth="1"/>
    <col min="5375" max="5375" width="22" customWidth="1"/>
    <col min="5376" max="5376" width="45.7109375" customWidth="1"/>
    <col min="5377" max="5377" width="14.7109375" customWidth="1"/>
    <col min="5378" max="5378" width="15.7109375" customWidth="1"/>
    <col min="5379" max="5379" width="13" customWidth="1"/>
    <col min="5380" max="5380" width="7" customWidth="1"/>
    <col min="5631" max="5631" width="22" customWidth="1"/>
    <col min="5632" max="5632" width="45.7109375" customWidth="1"/>
    <col min="5633" max="5633" width="14.7109375" customWidth="1"/>
    <col min="5634" max="5634" width="15.7109375" customWidth="1"/>
    <col min="5635" max="5635" width="13" customWidth="1"/>
    <col min="5636" max="5636" width="7" customWidth="1"/>
    <col min="5887" max="5887" width="22" customWidth="1"/>
    <col min="5888" max="5888" width="45.7109375" customWidth="1"/>
    <col min="5889" max="5889" width="14.7109375" customWidth="1"/>
    <col min="5890" max="5890" width="15.7109375" customWidth="1"/>
    <col min="5891" max="5891" width="13" customWidth="1"/>
    <col min="5892" max="5892" width="7" customWidth="1"/>
    <col min="6143" max="6143" width="22" customWidth="1"/>
    <col min="6144" max="6144" width="45.7109375" customWidth="1"/>
    <col min="6145" max="6145" width="14.7109375" customWidth="1"/>
    <col min="6146" max="6146" width="15.7109375" customWidth="1"/>
    <col min="6147" max="6147" width="13" customWidth="1"/>
    <col min="6148" max="6148" width="7" customWidth="1"/>
    <col min="6399" max="6399" width="22" customWidth="1"/>
    <col min="6400" max="6400" width="45.7109375" customWidth="1"/>
    <col min="6401" max="6401" width="14.7109375" customWidth="1"/>
    <col min="6402" max="6402" width="15.7109375" customWidth="1"/>
    <col min="6403" max="6403" width="13" customWidth="1"/>
    <col min="6404" max="6404" width="7" customWidth="1"/>
    <col min="6655" max="6655" width="22" customWidth="1"/>
    <col min="6656" max="6656" width="45.7109375" customWidth="1"/>
    <col min="6657" max="6657" width="14.7109375" customWidth="1"/>
    <col min="6658" max="6658" width="15.7109375" customWidth="1"/>
    <col min="6659" max="6659" width="13" customWidth="1"/>
    <col min="6660" max="6660" width="7" customWidth="1"/>
    <col min="6911" max="6911" width="22" customWidth="1"/>
    <col min="6912" max="6912" width="45.7109375" customWidth="1"/>
    <col min="6913" max="6913" width="14.7109375" customWidth="1"/>
    <col min="6914" max="6914" width="15.7109375" customWidth="1"/>
    <col min="6915" max="6915" width="13" customWidth="1"/>
    <col min="6916" max="6916" width="7" customWidth="1"/>
    <col min="7167" max="7167" width="22" customWidth="1"/>
    <col min="7168" max="7168" width="45.7109375" customWidth="1"/>
    <col min="7169" max="7169" width="14.7109375" customWidth="1"/>
    <col min="7170" max="7170" width="15.7109375" customWidth="1"/>
    <col min="7171" max="7171" width="13" customWidth="1"/>
    <col min="7172" max="7172" width="7" customWidth="1"/>
    <col min="7423" max="7423" width="22" customWidth="1"/>
    <col min="7424" max="7424" width="45.7109375" customWidth="1"/>
    <col min="7425" max="7425" width="14.7109375" customWidth="1"/>
    <col min="7426" max="7426" width="15.7109375" customWidth="1"/>
    <col min="7427" max="7427" width="13" customWidth="1"/>
    <col min="7428" max="7428" width="7" customWidth="1"/>
    <col min="7679" max="7679" width="22" customWidth="1"/>
    <col min="7680" max="7680" width="45.7109375" customWidth="1"/>
    <col min="7681" max="7681" width="14.7109375" customWidth="1"/>
    <col min="7682" max="7682" width="15.7109375" customWidth="1"/>
    <col min="7683" max="7683" width="13" customWidth="1"/>
    <col min="7684" max="7684" width="7" customWidth="1"/>
    <col min="7935" max="7935" width="22" customWidth="1"/>
    <col min="7936" max="7936" width="45.7109375" customWidth="1"/>
    <col min="7937" max="7937" width="14.7109375" customWidth="1"/>
    <col min="7938" max="7938" width="15.7109375" customWidth="1"/>
    <col min="7939" max="7939" width="13" customWidth="1"/>
    <col min="7940" max="7940" width="7" customWidth="1"/>
    <col min="8191" max="8191" width="22" customWidth="1"/>
    <col min="8192" max="8192" width="45.7109375" customWidth="1"/>
    <col min="8193" max="8193" width="14.7109375" customWidth="1"/>
    <col min="8194" max="8194" width="15.7109375" customWidth="1"/>
    <col min="8195" max="8195" width="13" customWidth="1"/>
    <col min="8196" max="8196" width="7" customWidth="1"/>
    <col min="8447" max="8447" width="22" customWidth="1"/>
    <col min="8448" max="8448" width="45.7109375" customWidth="1"/>
    <col min="8449" max="8449" width="14.7109375" customWidth="1"/>
    <col min="8450" max="8450" width="15.7109375" customWidth="1"/>
    <col min="8451" max="8451" width="13" customWidth="1"/>
    <col min="8452" max="8452" width="7" customWidth="1"/>
    <col min="8703" max="8703" width="22" customWidth="1"/>
    <col min="8704" max="8704" width="45.7109375" customWidth="1"/>
    <col min="8705" max="8705" width="14.7109375" customWidth="1"/>
    <col min="8706" max="8706" width="15.7109375" customWidth="1"/>
    <col min="8707" max="8707" width="13" customWidth="1"/>
    <col min="8708" max="8708" width="7" customWidth="1"/>
    <col min="8959" max="8959" width="22" customWidth="1"/>
    <col min="8960" max="8960" width="45.7109375" customWidth="1"/>
    <col min="8961" max="8961" width="14.7109375" customWidth="1"/>
    <col min="8962" max="8962" width="15.7109375" customWidth="1"/>
    <col min="8963" max="8963" width="13" customWidth="1"/>
    <col min="8964" max="8964" width="7" customWidth="1"/>
    <col min="9215" max="9215" width="22" customWidth="1"/>
    <col min="9216" max="9216" width="45.7109375" customWidth="1"/>
    <col min="9217" max="9217" width="14.7109375" customWidth="1"/>
    <col min="9218" max="9218" width="15.7109375" customWidth="1"/>
    <col min="9219" max="9219" width="13" customWidth="1"/>
    <col min="9220" max="9220" width="7" customWidth="1"/>
    <col min="9471" max="9471" width="22" customWidth="1"/>
    <col min="9472" max="9472" width="45.7109375" customWidth="1"/>
    <col min="9473" max="9473" width="14.7109375" customWidth="1"/>
    <col min="9474" max="9474" width="15.7109375" customWidth="1"/>
    <col min="9475" max="9475" width="13" customWidth="1"/>
    <col min="9476" max="9476" width="7" customWidth="1"/>
    <col min="9727" max="9727" width="22" customWidth="1"/>
    <col min="9728" max="9728" width="45.7109375" customWidth="1"/>
    <col min="9729" max="9729" width="14.7109375" customWidth="1"/>
    <col min="9730" max="9730" width="15.7109375" customWidth="1"/>
    <col min="9731" max="9731" width="13" customWidth="1"/>
    <col min="9732" max="9732" width="7" customWidth="1"/>
    <col min="9983" max="9983" width="22" customWidth="1"/>
    <col min="9984" max="9984" width="45.7109375" customWidth="1"/>
    <col min="9985" max="9985" width="14.7109375" customWidth="1"/>
    <col min="9986" max="9986" width="15.7109375" customWidth="1"/>
    <col min="9987" max="9987" width="13" customWidth="1"/>
    <col min="9988" max="9988" width="7" customWidth="1"/>
    <col min="10239" max="10239" width="22" customWidth="1"/>
    <col min="10240" max="10240" width="45.7109375" customWidth="1"/>
    <col min="10241" max="10241" width="14.7109375" customWidth="1"/>
    <col min="10242" max="10242" width="15.7109375" customWidth="1"/>
    <col min="10243" max="10243" width="13" customWidth="1"/>
    <col min="10244" max="10244" width="7" customWidth="1"/>
    <col min="10495" max="10495" width="22" customWidth="1"/>
    <col min="10496" max="10496" width="45.7109375" customWidth="1"/>
    <col min="10497" max="10497" width="14.7109375" customWidth="1"/>
    <col min="10498" max="10498" width="15.7109375" customWidth="1"/>
    <col min="10499" max="10499" width="13" customWidth="1"/>
    <col min="10500" max="10500" width="7" customWidth="1"/>
    <col min="10751" max="10751" width="22" customWidth="1"/>
    <col min="10752" max="10752" width="45.7109375" customWidth="1"/>
    <col min="10753" max="10753" width="14.7109375" customWidth="1"/>
    <col min="10754" max="10754" width="15.7109375" customWidth="1"/>
    <col min="10755" max="10755" width="13" customWidth="1"/>
    <col min="10756" max="10756" width="7" customWidth="1"/>
    <col min="11007" max="11007" width="22" customWidth="1"/>
    <col min="11008" max="11008" width="45.7109375" customWidth="1"/>
    <col min="11009" max="11009" width="14.7109375" customWidth="1"/>
    <col min="11010" max="11010" width="15.7109375" customWidth="1"/>
    <col min="11011" max="11011" width="13" customWidth="1"/>
    <col min="11012" max="11012" width="7" customWidth="1"/>
    <col min="11263" max="11263" width="22" customWidth="1"/>
    <col min="11264" max="11264" width="45.7109375" customWidth="1"/>
    <col min="11265" max="11265" width="14.7109375" customWidth="1"/>
    <col min="11266" max="11266" width="15.7109375" customWidth="1"/>
    <col min="11267" max="11267" width="13" customWidth="1"/>
    <col min="11268" max="11268" width="7" customWidth="1"/>
    <col min="11519" max="11519" width="22" customWidth="1"/>
    <col min="11520" max="11520" width="45.7109375" customWidth="1"/>
    <col min="11521" max="11521" width="14.7109375" customWidth="1"/>
    <col min="11522" max="11522" width="15.7109375" customWidth="1"/>
    <col min="11523" max="11523" width="13" customWidth="1"/>
    <col min="11524" max="11524" width="7" customWidth="1"/>
    <col min="11775" max="11775" width="22" customWidth="1"/>
    <col min="11776" max="11776" width="45.7109375" customWidth="1"/>
    <col min="11777" max="11777" width="14.7109375" customWidth="1"/>
    <col min="11778" max="11778" width="15.7109375" customWidth="1"/>
    <col min="11779" max="11779" width="13" customWidth="1"/>
    <col min="11780" max="11780" width="7" customWidth="1"/>
    <col min="12031" max="12031" width="22" customWidth="1"/>
    <col min="12032" max="12032" width="45.7109375" customWidth="1"/>
    <col min="12033" max="12033" width="14.7109375" customWidth="1"/>
    <col min="12034" max="12034" width="15.7109375" customWidth="1"/>
    <col min="12035" max="12035" width="13" customWidth="1"/>
    <col min="12036" max="12036" width="7" customWidth="1"/>
    <col min="12287" max="12287" width="22" customWidth="1"/>
    <col min="12288" max="12288" width="45.7109375" customWidth="1"/>
    <col min="12289" max="12289" width="14.7109375" customWidth="1"/>
    <col min="12290" max="12290" width="15.7109375" customWidth="1"/>
    <col min="12291" max="12291" width="13" customWidth="1"/>
    <col min="12292" max="12292" width="7" customWidth="1"/>
    <col min="12543" max="12543" width="22" customWidth="1"/>
    <col min="12544" max="12544" width="45.7109375" customWidth="1"/>
    <col min="12545" max="12545" width="14.7109375" customWidth="1"/>
    <col min="12546" max="12546" width="15.7109375" customWidth="1"/>
    <col min="12547" max="12547" width="13" customWidth="1"/>
    <col min="12548" max="12548" width="7" customWidth="1"/>
    <col min="12799" max="12799" width="22" customWidth="1"/>
    <col min="12800" max="12800" width="45.7109375" customWidth="1"/>
    <col min="12801" max="12801" width="14.7109375" customWidth="1"/>
    <col min="12802" max="12802" width="15.7109375" customWidth="1"/>
    <col min="12803" max="12803" width="13" customWidth="1"/>
    <col min="12804" max="12804" width="7" customWidth="1"/>
    <col min="13055" max="13055" width="22" customWidth="1"/>
    <col min="13056" max="13056" width="45.7109375" customWidth="1"/>
    <col min="13057" max="13057" width="14.7109375" customWidth="1"/>
    <col min="13058" max="13058" width="15.7109375" customWidth="1"/>
    <col min="13059" max="13059" width="13" customWidth="1"/>
    <col min="13060" max="13060" width="7" customWidth="1"/>
    <col min="13311" max="13311" width="22" customWidth="1"/>
    <col min="13312" max="13312" width="45.7109375" customWidth="1"/>
    <col min="13313" max="13313" width="14.7109375" customWidth="1"/>
    <col min="13314" max="13314" width="15.7109375" customWidth="1"/>
    <col min="13315" max="13315" width="13" customWidth="1"/>
    <col min="13316" max="13316" width="7" customWidth="1"/>
    <col min="13567" max="13567" width="22" customWidth="1"/>
    <col min="13568" max="13568" width="45.7109375" customWidth="1"/>
    <col min="13569" max="13569" width="14.7109375" customWidth="1"/>
    <col min="13570" max="13570" width="15.7109375" customWidth="1"/>
    <col min="13571" max="13571" width="13" customWidth="1"/>
    <col min="13572" max="13572" width="7" customWidth="1"/>
    <col min="13823" max="13823" width="22" customWidth="1"/>
    <col min="13824" max="13824" width="45.7109375" customWidth="1"/>
    <col min="13825" max="13825" width="14.7109375" customWidth="1"/>
    <col min="13826" max="13826" width="15.7109375" customWidth="1"/>
    <col min="13827" max="13827" width="13" customWidth="1"/>
    <col min="13828" max="13828" width="7" customWidth="1"/>
    <col min="14079" max="14079" width="22" customWidth="1"/>
    <col min="14080" max="14080" width="45.7109375" customWidth="1"/>
    <col min="14081" max="14081" width="14.7109375" customWidth="1"/>
    <col min="14082" max="14082" width="15.7109375" customWidth="1"/>
    <col min="14083" max="14083" width="13" customWidth="1"/>
    <col min="14084" max="14084" width="7" customWidth="1"/>
    <col min="14335" max="14335" width="22" customWidth="1"/>
    <col min="14336" max="14336" width="45.7109375" customWidth="1"/>
    <col min="14337" max="14337" width="14.7109375" customWidth="1"/>
    <col min="14338" max="14338" width="15.7109375" customWidth="1"/>
    <col min="14339" max="14339" width="13" customWidth="1"/>
    <col min="14340" max="14340" width="7" customWidth="1"/>
    <col min="14591" max="14591" width="22" customWidth="1"/>
    <col min="14592" max="14592" width="45.7109375" customWidth="1"/>
    <col min="14593" max="14593" width="14.7109375" customWidth="1"/>
    <col min="14594" max="14594" width="15.7109375" customWidth="1"/>
    <col min="14595" max="14595" width="13" customWidth="1"/>
    <col min="14596" max="14596" width="7" customWidth="1"/>
    <col min="14847" max="14847" width="22" customWidth="1"/>
    <col min="14848" max="14848" width="45.7109375" customWidth="1"/>
    <col min="14849" max="14849" width="14.7109375" customWidth="1"/>
    <col min="14850" max="14850" width="15.7109375" customWidth="1"/>
    <col min="14851" max="14851" width="13" customWidth="1"/>
    <col min="14852" max="14852" width="7" customWidth="1"/>
    <col min="15103" max="15103" width="22" customWidth="1"/>
    <col min="15104" max="15104" width="45.7109375" customWidth="1"/>
    <col min="15105" max="15105" width="14.7109375" customWidth="1"/>
    <col min="15106" max="15106" width="15.7109375" customWidth="1"/>
    <col min="15107" max="15107" width="13" customWidth="1"/>
    <col min="15108" max="15108" width="7" customWidth="1"/>
    <col min="15359" max="15359" width="22" customWidth="1"/>
    <col min="15360" max="15360" width="45.7109375" customWidth="1"/>
    <col min="15361" max="15361" width="14.7109375" customWidth="1"/>
    <col min="15362" max="15362" width="15.7109375" customWidth="1"/>
    <col min="15363" max="15363" width="13" customWidth="1"/>
    <col min="15364" max="15364" width="7" customWidth="1"/>
    <col min="15615" max="15615" width="22" customWidth="1"/>
    <col min="15616" max="15616" width="45.7109375" customWidth="1"/>
    <col min="15617" max="15617" width="14.7109375" customWidth="1"/>
    <col min="15618" max="15618" width="15.7109375" customWidth="1"/>
    <col min="15619" max="15619" width="13" customWidth="1"/>
    <col min="15620" max="15620" width="7" customWidth="1"/>
    <col min="15871" max="15871" width="22" customWidth="1"/>
    <col min="15872" max="15872" width="45.7109375" customWidth="1"/>
    <col min="15873" max="15873" width="14.7109375" customWidth="1"/>
    <col min="15874" max="15874" width="15.7109375" customWidth="1"/>
    <col min="15875" max="15875" width="13" customWidth="1"/>
    <col min="15876" max="15876" width="7" customWidth="1"/>
    <col min="16127" max="16127" width="22" customWidth="1"/>
    <col min="16128" max="16128" width="45.7109375" customWidth="1"/>
    <col min="16129" max="16129" width="14.7109375" customWidth="1"/>
    <col min="16130" max="16130" width="15.7109375" customWidth="1"/>
    <col min="16131" max="16131" width="13" customWidth="1"/>
    <col min="16132" max="16132" width="7" customWidth="1"/>
  </cols>
  <sheetData>
    <row r="1" spans="1:5" x14ac:dyDescent="0.25">
      <c r="C1" s="458" t="s">
        <v>346</v>
      </c>
      <c r="D1" s="458"/>
      <c r="E1" s="458"/>
    </row>
    <row r="2" spans="1:5" x14ac:dyDescent="0.25">
      <c r="C2" s="458"/>
      <c r="D2" s="458"/>
      <c r="E2" s="458"/>
    </row>
    <row r="3" spans="1:5" x14ac:dyDescent="0.25">
      <c r="C3" s="519"/>
      <c r="D3" s="519"/>
      <c r="E3" s="519"/>
    </row>
    <row r="4" spans="1:5" x14ac:dyDescent="0.25">
      <c r="C4" s="89"/>
      <c r="D4" s="139"/>
      <c r="E4" s="139"/>
    </row>
    <row r="5" spans="1:5" x14ac:dyDescent="0.25">
      <c r="C5" s="139"/>
      <c r="D5" s="139"/>
      <c r="E5" s="139"/>
    </row>
    <row r="6" spans="1:5" ht="15" customHeight="1" x14ac:dyDescent="0.25">
      <c r="B6" s="456" t="s">
        <v>345</v>
      </c>
      <c r="C6" s="456"/>
      <c r="D6" s="456"/>
    </row>
    <row r="7" spans="1:5" ht="33" customHeight="1" x14ac:dyDescent="0.25">
      <c r="B7" s="456"/>
      <c r="C7" s="456"/>
      <c r="D7" s="456"/>
    </row>
    <row r="8" spans="1:5" ht="31.5" customHeight="1" x14ac:dyDescent="0.25">
      <c r="B8" s="129"/>
      <c r="E8" t="s">
        <v>188</v>
      </c>
    </row>
    <row r="9" spans="1:5" ht="18" customHeight="1" x14ac:dyDescent="0.25">
      <c r="A9" s="527" t="s">
        <v>204</v>
      </c>
      <c r="B9" s="462" t="s">
        <v>195</v>
      </c>
      <c r="C9" s="459">
        <v>2021</v>
      </c>
      <c r="D9" s="523" t="s">
        <v>174</v>
      </c>
      <c r="E9" s="524"/>
    </row>
    <row r="10" spans="1:5" ht="15" customHeight="1" x14ac:dyDescent="0.25">
      <c r="A10" s="528"/>
      <c r="B10" s="462"/>
      <c r="C10" s="460"/>
      <c r="D10" s="525"/>
      <c r="E10" s="526"/>
    </row>
    <row r="11" spans="1:5" ht="15.75" customHeight="1" x14ac:dyDescent="0.25">
      <c r="A11" s="528"/>
      <c r="B11" s="462"/>
      <c r="C11" s="460"/>
      <c r="D11" s="452">
        <v>2022</v>
      </c>
      <c r="E11" s="454">
        <v>2023</v>
      </c>
    </row>
    <row r="12" spans="1:5" ht="28.5" customHeight="1" x14ac:dyDescent="0.25">
      <c r="A12" s="529"/>
      <c r="B12" s="462"/>
      <c r="C12" s="461"/>
      <c r="D12" s="453"/>
      <c r="E12" s="455"/>
    </row>
    <row r="13" spans="1:5" ht="14.25" customHeight="1" x14ac:dyDescent="0.25">
      <c r="A13" s="106"/>
      <c r="B13" s="118">
        <v>2</v>
      </c>
      <c r="C13" s="117">
        <v>3</v>
      </c>
      <c r="D13" s="112"/>
      <c r="E13" s="106"/>
    </row>
    <row r="14" spans="1:5" ht="35.25" customHeight="1" x14ac:dyDescent="0.25">
      <c r="A14" s="106">
        <v>1</v>
      </c>
      <c r="B14" s="73" t="s">
        <v>205</v>
      </c>
      <c r="C14" s="149">
        <v>0</v>
      </c>
      <c r="D14" s="149">
        <v>0</v>
      </c>
      <c r="E14" s="149">
        <v>0</v>
      </c>
    </row>
    <row r="15" spans="1:5" ht="24.75" customHeight="1" x14ac:dyDescent="0.25">
      <c r="A15" s="106">
        <v>2</v>
      </c>
      <c r="B15" s="130" t="s">
        <v>206</v>
      </c>
      <c r="C15" s="136">
        <v>0</v>
      </c>
      <c r="D15" s="136">
        <v>0</v>
      </c>
      <c r="E15" s="136">
        <v>0</v>
      </c>
    </row>
    <row r="16" spans="1:5" ht="27" customHeight="1" x14ac:dyDescent="0.25">
      <c r="A16" s="106">
        <v>3</v>
      </c>
      <c r="B16" s="130" t="s">
        <v>207</v>
      </c>
      <c r="C16" s="136">
        <v>0</v>
      </c>
      <c r="D16" s="136">
        <v>0</v>
      </c>
      <c r="E16" s="136">
        <v>0</v>
      </c>
    </row>
    <row r="17" spans="1:5" ht="82.5" customHeight="1" x14ac:dyDescent="0.25">
      <c r="A17" s="106">
        <v>4</v>
      </c>
      <c r="B17" s="143" t="s">
        <v>208</v>
      </c>
      <c r="C17" s="88">
        <v>0</v>
      </c>
      <c r="D17" s="88">
        <v>0</v>
      </c>
      <c r="E17" s="88">
        <v>0</v>
      </c>
    </row>
    <row r="18" spans="1:5" ht="15.75" x14ac:dyDescent="0.25">
      <c r="A18" s="106"/>
      <c r="B18" s="16"/>
      <c r="C18" s="150"/>
      <c r="D18" s="151"/>
      <c r="E18" s="152"/>
    </row>
    <row r="19" spans="1:5" x14ac:dyDescent="0.25">
      <c r="B19" s="142"/>
      <c r="C19" s="84"/>
      <c r="D19" s="137"/>
      <c r="E19" s="100"/>
    </row>
    <row r="20" spans="1:5" x14ac:dyDescent="0.25">
      <c r="B20" s="144"/>
      <c r="C20" s="144"/>
      <c r="D20" s="137"/>
      <c r="E20" s="100"/>
    </row>
    <row r="21" spans="1:5" ht="16.5" customHeight="1" x14ac:dyDescent="0.25"/>
    <row r="23" spans="1:5" ht="15" customHeight="1" x14ac:dyDescent="0.25"/>
    <row r="27" spans="1:5" ht="16.5" customHeight="1" x14ac:dyDescent="0.25">
      <c r="B27" s="144"/>
      <c r="C27" s="144"/>
      <c r="D27" s="137"/>
      <c r="E27" s="100"/>
    </row>
    <row r="28" spans="1:5" x14ac:dyDescent="0.25">
      <c r="B28" s="145"/>
      <c r="C28" s="146"/>
      <c r="D28" s="137"/>
      <c r="E28" s="100"/>
    </row>
    <row r="29" spans="1:5" x14ac:dyDescent="0.25">
      <c r="B29" s="153"/>
      <c r="C29" s="147"/>
      <c r="E29" s="155"/>
    </row>
    <row r="30" spans="1:5" x14ac:dyDescent="0.25">
      <c r="B30" s="148"/>
      <c r="C30" s="148"/>
      <c r="D30" s="137"/>
      <c r="E30" s="100"/>
    </row>
    <row r="31" spans="1:5" ht="15.75" x14ac:dyDescent="0.25">
      <c r="B31" s="27"/>
      <c r="C31" s="27"/>
      <c r="D31" s="11"/>
    </row>
    <row r="32" spans="1:5" ht="15.75" x14ac:dyDescent="0.25">
      <c r="B32" s="154"/>
      <c r="C32" s="27"/>
      <c r="D32" s="11"/>
    </row>
    <row r="33" spans="2:5" ht="15.75" x14ac:dyDescent="0.25">
      <c r="B33" s="154"/>
      <c r="C33" s="34"/>
      <c r="D33" s="6"/>
    </row>
    <row r="34" spans="2:5" ht="15.75" x14ac:dyDescent="0.25">
      <c r="B34" s="154"/>
      <c r="C34" s="27"/>
      <c r="E34" s="137"/>
    </row>
    <row r="35" spans="2:5" ht="15.75" x14ac:dyDescent="0.25">
      <c r="B35" s="27"/>
      <c r="C35" s="27"/>
      <c r="D35" s="11"/>
    </row>
    <row r="36" spans="2:5" ht="15.75" x14ac:dyDescent="0.25">
      <c r="B36" s="34"/>
      <c r="C36" s="34"/>
      <c r="D36" s="6"/>
    </row>
    <row r="37" spans="2:5" ht="15.75" x14ac:dyDescent="0.25">
      <c r="B37" s="27"/>
      <c r="C37" s="27"/>
      <c r="D37" s="11"/>
    </row>
    <row r="38" spans="2:5" ht="15.75" x14ac:dyDescent="0.25">
      <c r="B38" s="27"/>
      <c r="C38" s="27"/>
      <c r="D38" s="11"/>
    </row>
    <row r="39" spans="2:5" ht="15.75" x14ac:dyDescent="0.25">
      <c r="B39" s="27"/>
      <c r="C39" s="27"/>
      <c r="D39" s="11"/>
    </row>
    <row r="40" spans="2:5" ht="15.75" x14ac:dyDescent="0.25">
      <c r="B40" s="27"/>
      <c r="C40" s="27"/>
      <c r="D40" s="11"/>
    </row>
    <row r="41" spans="2:5" ht="15.75" x14ac:dyDescent="0.25">
      <c r="B41" s="27"/>
      <c r="C41" s="27"/>
      <c r="D41" s="11"/>
    </row>
    <row r="42" spans="2:5" ht="15.75" x14ac:dyDescent="0.25">
      <c r="B42" s="34"/>
      <c r="C42" s="27"/>
      <c r="D42" s="11"/>
    </row>
    <row r="43" spans="2:5" ht="15.75" x14ac:dyDescent="0.25">
      <c r="B43" s="34"/>
      <c r="C43" s="34"/>
      <c r="D43" s="36"/>
    </row>
    <row r="44" spans="2:5" ht="15.75" x14ac:dyDescent="0.25">
      <c r="B44" s="34"/>
      <c r="C44" s="27"/>
      <c r="D44" s="37"/>
    </row>
    <row r="45" spans="2:5" ht="15.75" x14ac:dyDescent="0.25">
      <c r="B45" s="34"/>
      <c r="C45" s="27"/>
      <c r="D45" s="37"/>
    </row>
    <row r="46" spans="2:5" ht="15.75" x14ac:dyDescent="0.25">
      <c r="B46" s="34"/>
      <c r="C46" s="27"/>
      <c r="D46" s="37"/>
    </row>
    <row r="47" spans="2:5" ht="15.75" x14ac:dyDescent="0.25">
      <c r="B47" s="34"/>
      <c r="C47" s="27"/>
      <c r="D47" s="37"/>
    </row>
    <row r="48" spans="2:5" ht="15.75" x14ac:dyDescent="0.25">
      <c r="B48" s="34"/>
      <c r="C48" s="27"/>
      <c r="D48" s="37"/>
    </row>
    <row r="49" spans="2:4" ht="15.75" x14ac:dyDescent="0.25">
      <c r="B49" s="34"/>
      <c r="C49" s="27"/>
      <c r="D49" s="11"/>
    </row>
    <row r="50" spans="2:4" ht="15.75" x14ac:dyDescent="0.25">
      <c r="B50" s="34"/>
      <c r="C50" s="27"/>
      <c r="D50" s="38"/>
    </row>
    <row r="51" spans="2:4" ht="15.75" x14ac:dyDescent="0.25">
      <c r="B51" s="34"/>
      <c r="C51" s="27"/>
      <c r="D51" s="11"/>
    </row>
    <row r="52" spans="2:4" ht="15.75" x14ac:dyDescent="0.25">
      <c r="B52" s="34"/>
      <c r="C52" s="27"/>
      <c r="D52" s="38"/>
    </row>
    <row r="53" spans="2:4" ht="15.75" x14ac:dyDescent="0.25">
      <c r="B53" s="34"/>
      <c r="C53" s="34"/>
      <c r="D53" s="19"/>
    </row>
    <row r="54" spans="2:4" ht="15.75" x14ac:dyDescent="0.25">
      <c r="B54" s="34"/>
      <c r="C54" s="34"/>
      <c r="D54" s="19"/>
    </row>
    <row r="55" spans="2:4" ht="15.75" x14ac:dyDescent="0.25">
      <c r="B55" s="27"/>
      <c r="C55" s="27"/>
      <c r="D55" s="17"/>
    </row>
    <row r="56" spans="2:4" ht="15.75" x14ac:dyDescent="0.25">
      <c r="B56" s="27"/>
      <c r="C56" s="27"/>
      <c r="D56" s="17"/>
    </row>
    <row r="57" spans="2:4" ht="15.75" x14ac:dyDescent="0.25">
      <c r="B57" s="27"/>
      <c r="C57" s="27"/>
      <c r="D57" s="17"/>
    </row>
    <row r="58" spans="2:4" ht="15.75" x14ac:dyDescent="0.25">
      <c r="B58" s="27"/>
      <c r="C58" s="27"/>
      <c r="D58" s="17"/>
    </row>
    <row r="59" spans="2:4" ht="15.75" x14ac:dyDescent="0.25">
      <c r="B59" s="27"/>
      <c r="C59" s="27"/>
      <c r="D59" s="17"/>
    </row>
    <row r="60" spans="2:4" ht="15.75" x14ac:dyDescent="0.25">
      <c r="B60" s="34"/>
      <c r="C60" s="34"/>
      <c r="D60" s="6"/>
    </row>
    <row r="61" spans="2:4" ht="15.75" x14ac:dyDescent="0.25">
      <c r="B61" s="27"/>
      <c r="C61" s="27"/>
      <c r="D61" s="11"/>
    </row>
    <row r="62" spans="2:4" ht="15.75" x14ac:dyDescent="0.25">
      <c r="B62" s="27"/>
      <c r="C62" s="27"/>
      <c r="D62" s="11"/>
    </row>
    <row r="63" spans="2:4" ht="15.75" x14ac:dyDescent="0.25">
      <c r="B63" s="27"/>
      <c r="C63" s="27"/>
      <c r="D63" s="11"/>
    </row>
    <row r="64" spans="2:4" ht="15.75" x14ac:dyDescent="0.25">
      <c r="B64" s="27"/>
      <c r="C64" s="27"/>
      <c r="D64" s="11"/>
    </row>
    <row r="65" spans="2:4" ht="15.75" x14ac:dyDescent="0.25">
      <c r="B65" s="27"/>
      <c r="C65" s="27"/>
      <c r="D65" s="11"/>
    </row>
    <row r="66" spans="2:4" ht="15.75" x14ac:dyDescent="0.25">
      <c r="B66" s="27"/>
      <c r="C66" s="27"/>
      <c r="D66" s="11"/>
    </row>
    <row r="67" spans="2:4" ht="15.75" x14ac:dyDescent="0.25">
      <c r="B67" s="34"/>
      <c r="C67" s="34"/>
      <c r="D67" s="6"/>
    </row>
    <row r="68" spans="2:4" ht="15.75" x14ac:dyDescent="0.25">
      <c r="B68" s="27"/>
      <c r="C68" s="27"/>
      <c r="D68" s="11"/>
    </row>
    <row r="69" spans="2:4" ht="15.75" x14ac:dyDescent="0.25">
      <c r="B69" s="27"/>
      <c r="C69" s="27"/>
      <c r="D69" s="11"/>
    </row>
    <row r="70" spans="2:4" ht="15.75" x14ac:dyDescent="0.25">
      <c r="B70" s="27"/>
      <c r="C70" s="27"/>
      <c r="D70" s="11"/>
    </row>
    <row r="71" spans="2:4" ht="15.75" x14ac:dyDescent="0.25">
      <c r="B71" s="27"/>
      <c r="C71" s="27"/>
      <c r="D71" s="11"/>
    </row>
    <row r="72" spans="2:4" ht="15.75" x14ac:dyDescent="0.25">
      <c r="B72" s="27"/>
      <c r="C72" s="27"/>
      <c r="D72" s="11"/>
    </row>
    <row r="73" spans="2:4" ht="15.75" x14ac:dyDescent="0.25">
      <c r="B73" s="34"/>
      <c r="C73" s="34"/>
      <c r="D73" s="19"/>
    </row>
    <row r="74" spans="2:4" ht="15.75" x14ac:dyDescent="0.25">
      <c r="B74" s="27"/>
      <c r="C74" s="27"/>
      <c r="D74" s="19"/>
    </row>
    <row r="75" spans="2:4" ht="15.75" x14ac:dyDescent="0.25">
      <c r="B75" s="27"/>
      <c r="C75" s="27"/>
      <c r="D75" s="17"/>
    </row>
    <row r="76" spans="2:4" ht="15.75" x14ac:dyDescent="0.25">
      <c r="B76" s="27"/>
      <c r="C76" s="27"/>
      <c r="D76" s="17"/>
    </row>
    <row r="77" spans="2:4" ht="15.75" x14ac:dyDescent="0.25">
      <c r="B77" s="27"/>
      <c r="C77" s="27"/>
      <c r="D77" s="17"/>
    </row>
    <row r="78" spans="2:4" ht="15.75" x14ac:dyDescent="0.25">
      <c r="B78" s="27"/>
      <c r="C78" s="27"/>
      <c r="D78" s="17"/>
    </row>
    <row r="79" spans="2:4" ht="15.75" x14ac:dyDescent="0.25">
      <c r="B79" s="27"/>
      <c r="C79" s="27"/>
      <c r="D79" s="17"/>
    </row>
    <row r="80" spans="2:4" ht="47.25" customHeight="1" x14ac:dyDescent="0.25">
      <c r="B80" s="27"/>
      <c r="C80" s="27"/>
      <c r="D80" s="37"/>
    </row>
    <row r="81" spans="2:4" ht="15.75" x14ac:dyDescent="0.25">
      <c r="B81" s="27"/>
      <c r="C81" s="27"/>
      <c r="D81" s="39"/>
    </row>
    <row r="82" spans="2:4" ht="15.75" x14ac:dyDescent="0.25">
      <c r="B82" s="27"/>
      <c r="C82" s="27"/>
      <c r="D82" s="37"/>
    </row>
    <row r="83" spans="2:4" ht="15.75" x14ac:dyDescent="0.25">
      <c r="B83" s="27"/>
      <c r="C83" s="27"/>
      <c r="D83" s="37"/>
    </row>
    <row r="84" spans="2:4" ht="15.75" x14ac:dyDescent="0.25">
      <c r="B84" s="27"/>
      <c r="C84" s="27"/>
      <c r="D84" s="37"/>
    </row>
    <row r="85" spans="2:4" ht="15.75" x14ac:dyDescent="0.25">
      <c r="B85" s="27"/>
      <c r="C85" s="27"/>
      <c r="D85" s="37"/>
    </row>
    <row r="86" spans="2:4" ht="15.75" x14ac:dyDescent="0.25">
      <c r="B86" s="27"/>
      <c r="C86" s="27"/>
      <c r="D86" s="37"/>
    </row>
    <row r="87" spans="2:4" ht="15.75" x14ac:dyDescent="0.25">
      <c r="B87" s="27"/>
      <c r="C87" s="27"/>
      <c r="D87" s="37"/>
    </row>
    <row r="88" spans="2:4" ht="21.75" customHeight="1" x14ac:dyDescent="0.25">
      <c r="B88" s="27"/>
      <c r="C88" s="27"/>
      <c r="D88" s="37"/>
    </row>
    <row r="89" spans="2:4" ht="15.75" x14ac:dyDescent="0.25">
      <c r="B89" s="27"/>
      <c r="C89" s="27"/>
      <c r="D89" s="6"/>
    </row>
    <row r="90" spans="2:4" ht="15.75" x14ac:dyDescent="0.25">
      <c r="B90" s="27"/>
      <c r="C90" s="27"/>
      <c r="D90" s="11"/>
    </row>
    <row r="91" spans="2:4" ht="15.75" x14ac:dyDescent="0.25">
      <c r="B91" s="27"/>
      <c r="C91" s="27"/>
      <c r="D91" s="11"/>
    </row>
    <row r="92" spans="2:4" ht="15.75" x14ac:dyDescent="0.25">
      <c r="B92" s="27"/>
      <c r="C92" s="27"/>
      <c r="D92" s="11"/>
    </row>
    <row r="93" spans="2:4" ht="15.75" x14ac:dyDescent="0.25">
      <c r="B93" s="27"/>
      <c r="C93" s="27"/>
      <c r="D93" s="11"/>
    </row>
    <row r="94" spans="2:4" ht="15.75" x14ac:dyDescent="0.25">
      <c r="B94" s="27"/>
      <c r="C94" s="27"/>
      <c r="D94" s="11"/>
    </row>
    <row r="95" spans="2:4" ht="15.75" x14ac:dyDescent="0.25">
      <c r="B95" s="27"/>
      <c r="C95" s="27"/>
      <c r="D95" s="11"/>
    </row>
    <row r="96" spans="2:4" ht="15.75" x14ac:dyDescent="0.25">
      <c r="B96" s="34"/>
      <c r="C96" s="34"/>
      <c r="D96" s="19"/>
    </row>
    <row r="97" spans="2:4" ht="15.75" x14ac:dyDescent="0.25">
      <c r="B97" s="27"/>
      <c r="C97" s="27"/>
      <c r="D97" s="6"/>
    </row>
    <row r="98" spans="2:4" ht="15.75" x14ac:dyDescent="0.25">
      <c r="B98" s="27"/>
      <c r="C98" s="27"/>
      <c r="D98" s="11"/>
    </row>
    <row r="99" spans="2:4" ht="15.75" x14ac:dyDescent="0.25">
      <c r="B99" s="27"/>
      <c r="C99" s="27"/>
      <c r="D99" s="11"/>
    </row>
    <row r="100" spans="2:4" ht="15.75" x14ac:dyDescent="0.25">
      <c r="B100" s="27"/>
      <c r="C100" s="27"/>
      <c r="D100" s="11"/>
    </row>
    <row r="101" spans="2:4" ht="15.75" x14ac:dyDescent="0.25">
      <c r="B101" s="27"/>
      <c r="C101" s="27"/>
      <c r="D101" s="11"/>
    </row>
    <row r="102" spans="2:4" ht="15.75" x14ac:dyDescent="0.25">
      <c r="B102" s="27"/>
      <c r="C102" s="27"/>
      <c r="D102" s="11"/>
    </row>
    <row r="103" spans="2:4" ht="15.75" x14ac:dyDescent="0.25">
      <c r="B103" s="27"/>
      <c r="C103" s="27"/>
      <c r="D103" s="11"/>
    </row>
    <row r="104" spans="2:4" ht="15.75" x14ac:dyDescent="0.25">
      <c r="B104" s="34"/>
      <c r="C104" s="34"/>
      <c r="D104" s="19"/>
    </row>
    <row r="105" spans="2:4" ht="15.75" x14ac:dyDescent="0.25">
      <c r="B105" s="27"/>
      <c r="C105" s="27"/>
      <c r="D105" s="17"/>
    </row>
    <row r="106" spans="2:4" ht="15.75" x14ac:dyDescent="0.25">
      <c r="B106" s="34"/>
      <c r="C106" s="34"/>
      <c r="D106" s="19"/>
    </row>
    <row r="107" spans="2:4" ht="15.75" x14ac:dyDescent="0.25">
      <c r="B107" s="27"/>
      <c r="C107" s="27"/>
      <c r="D107" s="17"/>
    </row>
    <row r="108" spans="2:4" ht="15.75" x14ac:dyDescent="0.25">
      <c r="B108" s="27"/>
      <c r="C108" s="27"/>
      <c r="D108" s="17"/>
    </row>
    <row r="109" spans="2:4" ht="15.75" x14ac:dyDescent="0.25">
      <c r="B109" s="27"/>
      <c r="C109" s="27"/>
      <c r="D109" s="17"/>
    </row>
    <row r="110" spans="2:4" ht="15.75" x14ac:dyDescent="0.25">
      <c r="B110" s="27"/>
      <c r="C110" s="27"/>
      <c r="D110" s="17"/>
    </row>
    <row r="111" spans="2:4" ht="15.75" x14ac:dyDescent="0.25">
      <c r="B111" s="34"/>
      <c r="C111" s="34"/>
      <c r="D111" s="6"/>
    </row>
    <row r="112" spans="2:4" ht="15.75" x14ac:dyDescent="0.25">
      <c r="B112" s="27"/>
      <c r="C112" s="27"/>
      <c r="D112" s="11"/>
    </row>
    <row r="113" spans="2:4" ht="15.75" x14ac:dyDescent="0.25">
      <c r="B113" s="27"/>
      <c r="C113" s="27"/>
      <c r="D113" s="11"/>
    </row>
    <row r="114" spans="2:4" ht="15.75" x14ac:dyDescent="0.25">
      <c r="B114" s="27"/>
      <c r="C114" s="27"/>
      <c r="D114" s="11"/>
    </row>
    <row r="115" spans="2:4" ht="15.75" x14ac:dyDescent="0.25">
      <c r="B115" s="27"/>
      <c r="C115" s="27"/>
      <c r="D115" s="11"/>
    </row>
    <row r="116" spans="2:4" ht="15.75" x14ac:dyDescent="0.25">
      <c r="B116" s="34"/>
      <c r="C116" s="34"/>
      <c r="D116" s="19"/>
    </row>
    <row r="117" spans="2:4" ht="15.75" x14ac:dyDescent="0.25">
      <c r="B117" s="27"/>
      <c r="C117" s="27"/>
      <c r="D117" s="17"/>
    </row>
    <row r="118" spans="2:4" ht="15.75" x14ac:dyDescent="0.25">
      <c r="B118" s="27"/>
      <c r="C118" s="27"/>
      <c r="D118" s="17"/>
    </row>
    <row r="119" spans="2:4" ht="15.75" x14ac:dyDescent="0.25">
      <c r="B119" s="27"/>
      <c r="C119" s="27"/>
      <c r="D119" s="17"/>
    </row>
    <row r="120" spans="2:4" ht="15.75" x14ac:dyDescent="0.25">
      <c r="B120" s="27"/>
      <c r="C120" s="27"/>
      <c r="D120" s="17"/>
    </row>
    <row r="121" spans="2:4" ht="15.75" x14ac:dyDescent="0.25">
      <c r="B121" s="27"/>
      <c r="C121" s="27"/>
      <c r="D121" s="37"/>
    </row>
    <row r="122" spans="2:4" ht="15.75" x14ac:dyDescent="0.25">
      <c r="B122" s="27"/>
      <c r="C122" s="27"/>
      <c r="D122" s="37"/>
    </row>
    <row r="123" spans="2:4" ht="15.75" x14ac:dyDescent="0.25">
      <c r="B123" s="27"/>
      <c r="C123" s="27"/>
      <c r="D123" s="37"/>
    </row>
    <row r="124" spans="2:4" ht="15.75" x14ac:dyDescent="0.25">
      <c r="B124" s="27"/>
      <c r="C124" s="27"/>
      <c r="D124" s="37"/>
    </row>
    <row r="125" spans="2:4" ht="15.75" x14ac:dyDescent="0.25">
      <c r="B125" s="34"/>
      <c r="C125" s="34"/>
      <c r="D125" s="39"/>
    </row>
    <row r="126" spans="2:4" ht="15.75" x14ac:dyDescent="0.25">
      <c r="B126" s="27"/>
      <c r="C126" s="27"/>
      <c r="D126" s="37"/>
    </row>
    <row r="127" spans="2:4" ht="15.75" x14ac:dyDescent="0.25">
      <c r="B127" s="27"/>
      <c r="C127" s="27"/>
      <c r="D127" s="37"/>
    </row>
    <row r="128" spans="2:4" ht="15.75" x14ac:dyDescent="0.25">
      <c r="B128" s="27"/>
      <c r="C128" s="27"/>
      <c r="D128" s="37"/>
    </row>
    <row r="129" spans="2:4" ht="15.75" x14ac:dyDescent="0.25">
      <c r="B129" s="27"/>
      <c r="C129" s="27"/>
      <c r="D129" s="17"/>
    </row>
    <row r="130" spans="2:4" ht="15.75" x14ac:dyDescent="0.25">
      <c r="B130" s="34"/>
      <c r="C130" s="34"/>
      <c r="D130" s="6"/>
    </row>
    <row r="131" spans="2:4" ht="15.75" x14ac:dyDescent="0.25">
      <c r="B131" s="27"/>
      <c r="C131" s="27"/>
      <c r="D131" s="11"/>
    </row>
    <row r="132" spans="2:4" ht="15.75" x14ac:dyDescent="0.25">
      <c r="B132" s="27"/>
      <c r="C132" s="27"/>
      <c r="D132" s="11"/>
    </row>
    <row r="133" spans="2:4" ht="15.75" x14ac:dyDescent="0.25">
      <c r="B133" s="27"/>
      <c r="C133" s="27"/>
      <c r="D133" s="11"/>
    </row>
    <row r="134" spans="2:4" ht="15.75" x14ac:dyDescent="0.25">
      <c r="B134" s="27"/>
      <c r="C134" s="27"/>
      <c r="D134" s="11"/>
    </row>
    <row r="135" spans="2:4" ht="15.75" x14ac:dyDescent="0.25">
      <c r="B135" s="27"/>
      <c r="C135" s="27"/>
      <c r="D135" s="11"/>
    </row>
    <row r="136" spans="2:4" ht="15.75" x14ac:dyDescent="0.25">
      <c r="B136" s="27"/>
      <c r="C136" s="27"/>
      <c r="D136" s="11"/>
    </row>
    <row r="137" spans="2:4" x14ac:dyDescent="0.25">
      <c r="B137" s="40"/>
      <c r="C137" s="40"/>
      <c r="D137" s="40"/>
    </row>
    <row r="138" spans="2:4" ht="18.75" x14ac:dyDescent="0.3">
      <c r="B138" s="40"/>
      <c r="C138" s="40"/>
      <c r="D138" s="41"/>
    </row>
    <row r="139" spans="2:4" x14ac:dyDescent="0.25">
      <c r="B139" s="2"/>
      <c r="C139" s="2"/>
      <c r="D139" s="2"/>
    </row>
  </sheetData>
  <mergeCells count="8">
    <mergeCell ref="C1:E3"/>
    <mergeCell ref="B6:D7"/>
    <mergeCell ref="A9:A12"/>
    <mergeCell ref="B9:B12"/>
    <mergeCell ref="C9:C12"/>
    <mergeCell ref="D9:E10"/>
    <mergeCell ref="D11:D12"/>
    <mergeCell ref="E11:E12"/>
  </mergeCells>
  <pageMargins left="0.7" right="0.7" top="0.75" bottom="0.75" header="0.3" footer="0.3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37"/>
  <sheetViews>
    <sheetView topLeftCell="A7" zoomScaleNormal="100" workbookViewId="0">
      <selection activeCell="E29" sqref="E29"/>
    </sheetView>
  </sheetViews>
  <sheetFormatPr defaultRowHeight="15" x14ac:dyDescent="0.25"/>
  <cols>
    <col min="1" max="1" width="5.7109375" customWidth="1"/>
    <col min="2" max="2" width="48.42578125" customWidth="1"/>
    <col min="3" max="3" width="19.42578125" customWidth="1"/>
    <col min="4" max="4" width="17.140625" customWidth="1"/>
    <col min="5" max="5" width="16.42578125" customWidth="1"/>
    <col min="255" max="255" width="22" customWidth="1"/>
    <col min="256" max="256" width="45.7109375" customWidth="1"/>
    <col min="257" max="257" width="14.7109375" customWidth="1"/>
    <col min="258" max="258" width="15.7109375" customWidth="1"/>
    <col min="259" max="259" width="13" customWidth="1"/>
    <col min="260" max="260" width="7" customWidth="1"/>
    <col min="511" max="511" width="22" customWidth="1"/>
    <col min="512" max="512" width="45.7109375" customWidth="1"/>
    <col min="513" max="513" width="14.7109375" customWidth="1"/>
    <col min="514" max="514" width="15.7109375" customWidth="1"/>
    <col min="515" max="515" width="13" customWidth="1"/>
    <col min="516" max="516" width="7" customWidth="1"/>
    <col min="767" max="767" width="22" customWidth="1"/>
    <col min="768" max="768" width="45.7109375" customWidth="1"/>
    <col min="769" max="769" width="14.7109375" customWidth="1"/>
    <col min="770" max="770" width="15.7109375" customWidth="1"/>
    <col min="771" max="771" width="13" customWidth="1"/>
    <col min="772" max="772" width="7" customWidth="1"/>
    <col min="1023" max="1023" width="22" customWidth="1"/>
    <col min="1024" max="1024" width="45.7109375" customWidth="1"/>
    <col min="1025" max="1025" width="14.7109375" customWidth="1"/>
    <col min="1026" max="1026" width="15.7109375" customWidth="1"/>
    <col min="1027" max="1027" width="13" customWidth="1"/>
    <col min="1028" max="1028" width="7" customWidth="1"/>
    <col min="1279" max="1279" width="22" customWidth="1"/>
    <col min="1280" max="1280" width="45.7109375" customWidth="1"/>
    <col min="1281" max="1281" width="14.7109375" customWidth="1"/>
    <col min="1282" max="1282" width="15.7109375" customWidth="1"/>
    <col min="1283" max="1283" width="13" customWidth="1"/>
    <col min="1284" max="1284" width="7" customWidth="1"/>
    <col min="1535" max="1535" width="22" customWidth="1"/>
    <col min="1536" max="1536" width="45.7109375" customWidth="1"/>
    <col min="1537" max="1537" width="14.7109375" customWidth="1"/>
    <col min="1538" max="1538" width="15.7109375" customWidth="1"/>
    <col min="1539" max="1539" width="13" customWidth="1"/>
    <col min="1540" max="1540" width="7" customWidth="1"/>
    <col min="1791" max="1791" width="22" customWidth="1"/>
    <col min="1792" max="1792" width="45.7109375" customWidth="1"/>
    <col min="1793" max="1793" width="14.7109375" customWidth="1"/>
    <col min="1794" max="1794" width="15.7109375" customWidth="1"/>
    <col min="1795" max="1795" width="13" customWidth="1"/>
    <col min="1796" max="1796" width="7" customWidth="1"/>
    <col min="2047" max="2047" width="22" customWidth="1"/>
    <col min="2048" max="2048" width="45.7109375" customWidth="1"/>
    <col min="2049" max="2049" width="14.7109375" customWidth="1"/>
    <col min="2050" max="2050" width="15.7109375" customWidth="1"/>
    <col min="2051" max="2051" width="13" customWidth="1"/>
    <col min="2052" max="2052" width="7" customWidth="1"/>
    <col min="2303" max="2303" width="22" customWidth="1"/>
    <col min="2304" max="2304" width="45.7109375" customWidth="1"/>
    <col min="2305" max="2305" width="14.7109375" customWidth="1"/>
    <col min="2306" max="2306" width="15.7109375" customWidth="1"/>
    <col min="2307" max="2307" width="13" customWidth="1"/>
    <col min="2308" max="2308" width="7" customWidth="1"/>
    <col min="2559" max="2559" width="22" customWidth="1"/>
    <col min="2560" max="2560" width="45.7109375" customWidth="1"/>
    <col min="2561" max="2561" width="14.7109375" customWidth="1"/>
    <col min="2562" max="2562" width="15.7109375" customWidth="1"/>
    <col min="2563" max="2563" width="13" customWidth="1"/>
    <col min="2564" max="2564" width="7" customWidth="1"/>
    <col min="2815" max="2815" width="22" customWidth="1"/>
    <col min="2816" max="2816" width="45.7109375" customWidth="1"/>
    <col min="2817" max="2817" width="14.7109375" customWidth="1"/>
    <col min="2818" max="2818" width="15.7109375" customWidth="1"/>
    <col min="2819" max="2819" width="13" customWidth="1"/>
    <col min="2820" max="2820" width="7" customWidth="1"/>
    <col min="3071" max="3071" width="22" customWidth="1"/>
    <col min="3072" max="3072" width="45.7109375" customWidth="1"/>
    <col min="3073" max="3073" width="14.7109375" customWidth="1"/>
    <col min="3074" max="3074" width="15.7109375" customWidth="1"/>
    <col min="3075" max="3075" width="13" customWidth="1"/>
    <col min="3076" max="3076" width="7" customWidth="1"/>
    <col min="3327" max="3327" width="22" customWidth="1"/>
    <col min="3328" max="3328" width="45.7109375" customWidth="1"/>
    <col min="3329" max="3329" width="14.7109375" customWidth="1"/>
    <col min="3330" max="3330" width="15.7109375" customWidth="1"/>
    <col min="3331" max="3331" width="13" customWidth="1"/>
    <col min="3332" max="3332" width="7" customWidth="1"/>
    <col min="3583" max="3583" width="22" customWidth="1"/>
    <col min="3584" max="3584" width="45.7109375" customWidth="1"/>
    <col min="3585" max="3585" width="14.7109375" customWidth="1"/>
    <col min="3586" max="3586" width="15.7109375" customWidth="1"/>
    <col min="3587" max="3587" width="13" customWidth="1"/>
    <col min="3588" max="3588" width="7" customWidth="1"/>
    <col min="3839" max="3839" width="22" customWidth="1"/>
    <col min="3840" max="3840" width="45.7109375" customWidth="1"/>
    <col min="3841" max="3841" width="14.7109375" customWidth="1"/>
    <col min="3842" max="3842" width="15.7109375" customWidth="1"/>
    <col min="3843" max="3843" width="13" customWidth="1"/>
    <col min="3844" max="3844" width="7" customWidth="1"/>
    <col min="4095" max="4095" width="22" customWidth="1"/>
    <col min="4096" max="4096" width="45.7109375" customWidth="1"/>
    <col min="4097" max="4097" width="14.7109375" customWidth="1"/>
    <col min="4098" max="4098" width="15.7109375" customWidth="1"/>
    <col min="4099" max="4099" width="13" customWidth="1"/>
    <col min="4100" max="4100" width="7" customWidth="1"/>
    <col min="4351" max="4351" width="22" customWidth="1"/>
    <col min="4352" max="4352" width="45.7109375" customWidth="1"/>
    <col min="4353" max="4353" width="14.7109375" customWidth="1"/>
    <col min="4354" max="4354" width="15.7109375" customWidth="1"/>
    <col min="4355" max="4355" width="13" customWidth="1"/>
    <col min="4356" max="4356" width="7" customWidth="1"/>
    <col min="4607" max="4607" width="22" customWidth="1"/>
    <col min="4608" max="4608" width="45.7109375" customWidth="1"/>
    <col min="4609" max="4609" width="14.7109375" customWidth="1"/>
    <col min="4610" max="4610" width="15.7109375" customWidth="1"/>
    <col min="4611" max="4611" width="13" customWidth="1"/>
    <col min="4612" max="4612" width="7" customWidth="1"/>
    <col min="4863" max="4863" width="22" customWidth="1"/>
    <col min="4864" max="4864" width="45.7109375" customWidth="1"/>
    <col min="4865" max="4865" width="14.7109375" customWidth="1"/>
    <col min="4866" max="4866" width="15.7109375" customWidth="1"/>
    <col min="4867" max="4867" width="13" customWidth="1"/>
    <col min="4868" max="4868" width="7" customWidth="1"/>
    <col min="5119" max="5119" width="22" customWidth="1"/>
    <col min="5120" max="5120" width="45.7109375" customWidth="1"/>
    <col min="5121" max="5121" width="14.7109375" customWidth="1"/>
    <col min="5122" max="5122" width="15.7109375" customWidth="1"/>
    <col min="5123" max="5123" width="13" customWidth="1"/>
    <col min="5124" max="5124" width="7" customWidth="1"/>
    <col min="5375" max="5375" width="22" customWidth="1"/>
    <col min="5376" max="5376" width="45.7109375" customWidth="1"/>
    <col min="5377" max="5377" width="14.7109375" customWidth="1"/>
    <col min="5378" max="5378" width="15.7109375" customWidth="1"/>
    <col min="5379" max="5379" width="13" customWidth="1"/>
    <col min="5380" max="5380" width="7" customWidth="1"/>
    <col min="5631" max="5631" width="22" customWidth="1"/>
    <col min="5632" max="5632" width="45.7109375" customWidth="1"/>
    <col min="5633" max="5633" width="14.7109375" customWidth="1"/>
    <col min="5634" max="5634" width="15.7109375" customWidth="1"/>
    <col min="5635" max="5635" width="13" customWidth="1"/>
    <col min="5636" max="5636" width="7" customWidth="1"/>
    <col min="5887" max="5887" width="22" customWidth="1"/>
    <col min="5888" max="5888" width="45.7109375" customWidth="1"/>
    <col min="5889" max="5889" width="14.7109375" customWidth="1"/>
    <col min="5890" max="5890" width="15.7109375" customWidth="1"/>
    <col min="5891" max="5891" width="13" customWidth="1"/>
    <col min="5892" max="5892" width="7" customWidth="1"/>
    <col min="6143" max="6143" width="22" customWidth="1"/>
    <col min="6144" max="6144" width="45.7109375" customWidth="1"/>
    <col min="6145" max="6145" width="14.7109375" customWidth="1"/>
    <col min="6146" max="6146" width="15.7109375" customWidth="1"/>
    <col min="6147" max="6147" width="13" customWidth="1"/>
    <col min="6148" max="6148" width="7" customWidth="1"/>
    <col min="6399" max="6399" width="22" customWidth="1"/>
    <col min="6400" max="6400" width="45.7109375" customWidth="1"/>
    <col min="6401" max="6401" width="14.7109375" customWidth="1"/>
    <col min="6402" max="6402" width="15.7109375" customWidth="1"/>
    <col min="6403" max="6403" width="13" customWidth="1"/>
    <col min="6404" max="6404" width="7" customWidth="1"/>
    <col min="6655" max="6655" width="22" customWidth="1"/>
    <col min="6656" max="6656" width="45.7109375" customWidth="1"/>
    <col min="6657" max="6657" width="14.7109375" customWidth="1"/>
    <col min="6658" max="6658" width="15.7109375" customWidth="1"/>
    <col min="6659" max="6659" width="13" customWidth="1"/>
    <col min="6660" max="6660" width="7" customWidth="1"/>
    <col min="6911" max="6911" width="22" customWidth="1"/>
    <col min="6912" max="6912" width="45.7109375" customWidth="1"/>
    <col min="6913" max="6913" width="14.7109375" customWidth="1"/>
    <col min="6914" max="6914" width="15.7109375" customWidth="1"/>
    <col min="6915" max="6915" width="13" customWidth="1"/>
    <col min="6916" max="6916" width="7" customWidth="1"/>
    <col min="7167" max="7167" width="22" customWidth="1"/>
    <col min="7168" max="7168" width="45.7109375" customWidth="1"/>
    <col min="7169" max="7169" width="14.7109375" customWidth="1"/>
    <col min="7170" max="7170" width="15.7109375" customWidth="1"/>
    <col min="7171" max="7171" width="13" customWidth="1"/>
    <col min="7172" max="7172" width="7" customWidth="1"/>
    <col min="7423" max="7423" width="22" customWidth="1"/>
    <col min="7424" max="7424" width="45.7109375" customWidth="1"/>
    <col min="7425" max="7425" width="14.7109375" customWidth="1"/>
    <col min="7426" max="7426" width="15.7109375" customWidth="1"/>
    <col min="7427" max="7427" width="13" customWidth="1"/>
    <col min="7428" max="7428" width="7" customWidth="1"/>
    <col min="7679" max="7679" width="22" customWidth="1"/>
    <col min="7680" max="7680" width="45.7109375" customWidth="1"/>
    <col min="7681" max="7681" width="14.7109375" customWidth="1"/>
    <col min="7682" max="7682" width="15.7109375" customWidth="1"/>
    <col min="7683" max="7683" width="13" customWidth="1"/>
    <col min="7684" max="7684" width="7" customWidth="1"/>
    <col min="7935" max="7935" width="22" customWidth="1"/>
    <col min="7936" max="7936" width="45.7109375" customWidth="1"/>
    <col min="7937" max="7937" width="14.7109375" customWidth="1"/>
    <col min="7938" max="7938" width="15.7109375" customWidth="1"/>
    <col min="7939" max="7939" width="13" customWidth="1"/>
    <col min="7940" max="7940" width="7" customWidth="1"/>
    <col min="8191" max="8191" width="22" customWidth="1"/>
    <col min="8192" max="8192" width="45.7109375" customWidth="1"/>
    <col min="8193" max="8193" width="14.7109375" customWidth="1"/>
    <col min="8194" max="8194" width="15.7109375" customWidth="1"/>
    <col min="8195" max="8195" width="13" customWidth="1"/>
    <col min="8196" max="8196" width="7" customWidth="1"/>
    <col min="8447" max="8447" width="22" customWidth="1"/>
    <col min="8448" max="8448" width="45.7109375" customWidth="1"/>
    <col min="8449" max="8449" width="14.7109375" customWidth="1"/>
    <col min="8450" max="8450" width="15.7109375" customWidth="1"/>
    <col min="8451" max="8451" width="13" customWidth="1"/>
    <col min="8452" max="8452" width="7" customWidth="1"/>
    <col min="8703" max="8703" width="22" customWidth="1"/>
    <col min="8704" max="8704" width="45.7109375" customWidth="1"/>
    <col min="8705" max="8705" width="14.7109375" customWidth="1"/>
    <col min="8706" max="8706" width="15.7109375" customWidth="1"/>
    <col min="8707" max="8707" width="13" customWidth="1"/>
    <col min="8708" max="8708" width="7" customWidth="1"/>
    <col min="8959" max="8959" width="22" customWidth="1"/>
    <col min="8960" max="8960" width="45.7109375" customWidth="1"/>
    <col min="8961" max="8961" width="14.7109375" customWidth="1"/>
    <col min="8962" max="8962" width="15.7109375" customWidth="1"/>
    <col min="8963" max="8963" width="13" customWidth="1"/>
    <col min="8964" max="8964" width="7" customWidth="1"/>
    <col min="9215" max="9215" width="22" customWidth="1"/>
    <col min="9216" max="9216" width="45.7109375" customWidth="1"/>
    <col min="9217" max="9217" width="14.7109375" customWidth="1"/>
    <col min="9218" max="9218" width="15.7109375" customWidth="1"/>
    <col min="9219" max="9219" width="13" customWidth="1"/>
    <col min="9220" max="9220" width="7" customWidth="1"/>
    <col min="9471" max="9471" width="22" customWidth="1"/>
    <col min="9472" max="9472" width="45.7109375" customWidth="1"/>
    <col min="9473" max="9473" width="14.7109375" customWidth="1"/>
    <col min="9474" max="9474" width="15.7109375" customWidth="1"/>
    <col min="9475" max="9475" width="13" customWidth="1"/>
    <col min="9476" max="9476" width="7" customWidth="1"/>
    <col min="9727" max="9727" width="22" customWidth="1"/>
    <col min="9728" max="9728" width="45.7109375" customWidth="1"/>
    <col min="9729" max="9729" width="14.7109375" customWidth="1"/>
    <col min="9730" max="9730" width="15.7109375" customWidth="1"/>
    <col min="9731" max="9731" width="13" customWidth="1"/>
    <col min="9732" max="9732" width="7" customWidth="1"/>
    <col min="9983" max="9983" width="22" customWidth="1"/>
    <col min="9984" max="9984" width="45.7109375" customWidth="1"/>
    <col min="9985" max="9985" width="14.7109375" customWidth="1"/>
    <col min="9986" max="9986" width="15.7109375" customWidth="1"/>
    <col min="9987" max="9987" width="13" customWidth="1"/>
    <col min="9988" max="9988" width="7" customWidth="1"/>
    <col min="10239" max="10239" width="22" customWidth="1"/>
    <col min="10240" max="10240" width="45.7109375" customWidth="1"/>
    <col min="10241" max="10241" width="14.7109375" customWidth="1"/>
    <col min="10242" max="10242" width="15.7109375" customWidth="1"/>
    <col min="10243" max="10243" width="13" customWidth="1"/>
    <col min="10244" max="10244" width="7" customWidth="1"/>
    <col min="10495" max="10495" width="22" customWidth="1"/>
    <col min="10496" max="10496" width="45.7109375" customWidth="1"/>
    <col min="10497" max="10497" width="14.7109375" customWidth="1"/>
    <col min="10498" max="10498" width="15.7109375" customWidth="1"/>
    <col min="10499" max="10499" width="13" customWidth="1"/>
    <col min="10500" max="10500" width="7" customWidth="1"/>
    <col min="10751" max="10751" width="22" customWidth="1"/>
    <col min="10752" max="10752" width="45.7109375" customWidth="1"/>
    <col min="10753" max="10753" width="14.7109375" customWidth="1"/>
    <col min="10754" max="10754" width="15.7109375" customWidth="1"/>
    <col min="10755" max="10755" width="13" customWidth="1"/>
    <col min="10756" max="10756" width="7" customWidth="1"/>
    <col min="11007" max="11007" width="22" customWidth="1"/>
    <col min="11008" max="11008" width="45.7109375" customWidth="1"/>
    <col min="11009" max="11009" width="14.7109375" customWidth="1"/>
    <col min="11010" max="11010" width="15.7109375" customWidth="1"/>
    <col min="11011" max="11011" width="13" customWidth="1"/>
    <col min="11012" max="11012" width="7" customWidth="1"/>
    <col min="11263" max="11263" width="22" customWidth="1"/>
    <col min="11264" max="11264" width="45.7109375" customWidth="1"/>
    <col min="11265" max="11265" width="14.7109375" customWidth="1"/>
    <col min="11266" max="11266" width="15.7109375" customWidth="1"/>
    <col min="11267" max="11267" width="13" customWidth="1"/>
    <col min="11268" max="11268" width="7" customWidth="1"/>
    <col min="11519" max="11519" width="22" customWidth="1"/>
    <col min="11520" max="11520" width="45.7109375" customWidth="1"/>
    <col min="11521" max="11521" width="14.7109375" customWidth="1"/>
    <col min="11522" max="11522" width="15.7109375" customWidth="1"/>
    <col min="11523" max="11523" width="13" customWidth="1"/>
    <col min="11524" max="11524" width="7" customWidth="1"/>
    <col min="11775" max="11775" width="22" customWidth="1"/>
    <col min="11776" max="11776" width="45.7109375" customWidth="1"/>
    <col min="11777" max="11777" width="14.7109375" customWidth="1"/>
    <col min="11778" max="11778" width="15.7109375" customWidth="1"/>
    <col min="11779" max="11779" width="13" customWidth="1"/>
    <col min="11780" max="11780" width="7" customWidth="1"/>
    <col min="12031" max="12031" width="22" customWidth="1"/>
    <col min="12032" max="12032" width="45.7109375" customWidth="1"/>
    <col min="12033" max="12033" width="14.7109375" customWidth="1"/>
    <col min="12034" max="12034" width="15.7109375" customWidth="1"/>
    <col min="12035" max="12035" width="13" customWidth="1"/>
    <col min="12036" max="12036" width="7" customWidth="1"/>
    <col min="12287" max="12287" width="22" customWidth="1"/>
    <col min="12288" max="12288" width="45.7109375" customWidth="1"/>
    <col min="12289" max="12289" width="14.7109375" customWidth="1"/>
    <col min="12290" max="12290" width="15.7109375" customWidth="1"/>
    <col min="12291" max="12291" width="13" customWidth="1"/>
    <col min="12292" max="12292" width="7" customWidth="1"/>
    <col min="12543" max="12543" width="22" customWidth="1"/>
    <col min="12544" max="12544" width="45.7109375" customWidth="1"/>
    <col min="12545" max="12545" width="14.7109375" customWidth="1"/>
    <col min="12546" max="12546" width="15.7109375" customWidth="1"/>
    <col min="12547" max="12547" width="13" customWidth="1"/>
    <col min="12548" max="12548" width="7" customWidth="1"/>
    <col min="12799" max="12799" width="22" customWidth="1"/>
    <col min="12800" max="12800" width="45.7109375" customWidth="1"/>
    <col min="12801" max="12801" width="14.7109375" customWidth="1"/>
    <col min="12802" max="12802" width="15.7109375" customWidth="1"/>
    <col min="12803" max="12803" width="13" customWidth="1"/>
    <col min="12804" max="12804" width="7" customWidth="1"/>
    <col min="13055" max="13055" width="22" customWidth="1"/>
    <col min="13056" max="13056" width="45.7109375" customWidth="1"/>
    <col min="13057" max="13057" width="14.7109375" customWidth="1"/>
    <col min="13058" max="13058" width="15.7109375" customWidth="1"/>
    <col min="13059" max="13059" width="13" customWidth="1"/>
    <col min="13060" max="13060" width="7" customWidth="1"/>
    <col min="13311" max="13311" width="22" customWidth="1"/>
    <col min="13312" max="13312" width="45.7109375" customWidth="1"/>
    <col min="13313" max="13313" width="14.7109375" customWidth="1"/>
    <col min="13314" max="13314" width="15.7109375" customWidth="1"/>
    <col min="13315" max="13315" width="13" customWidth="1"/>
    <col min="13316" max="13316" width="7" customWidth="1"/>
    <col min="13567" max="13567" width="22" customWidth="1"/>
    <col min="13568" max="13568" width="45.7109375" customWidth="1"/>
    <col min="13569" max="13569" width="14.7109375" customWidth="1"/>
    <col min="13570" max="13570" width="15.7109375" customWidth="1"/>
    <col min="13571" max="13571" width="13" customWidth="1"/>
    <col min="13572" max="13572" width="7" customWidth="1"/>
    <col min="13823" max="13823" width="22" customWidth="1"/>
    <col min="13824" max="13824" width="45.7109375" customWidth="1"/>
    <col min="13825" max="13825" width="14.7109375" customWidth="1"/>
    <col min="13826" max="13826" width="15.7109375" customWidth="1"/>
    <col min="13827" max="13827" width="13" customWidth="1"/>
    <col min="13828" max="13828" width="7" customWidth="1"/>
    <col min="14079" max="14079" width="22" customWidth="1"/>
    <col min="14080" max="14080" width="45.7109375" customWidth="1"/>
    <col min="14081" max="14081" width="14.7109375" customWidth="1"/>
    <col min="14082" max="14082" width="15.7109375" customWidth="1"/>
    <col min="14083" max="14083" width="13" customWidth="1"/>
    <col min="14084" max="14084" width="7" customWidth="1"/>
    <col min="14335" max="14335" width="22" customWidth="1"/>
    <col min="14336" max="14336" width="45.7109375" customWidth="1"/>
    <col min="14337" max="14337" width="14.7109375" customWidth="1"/>
    <col min="14338" max="14338" width="15.7109375" customWidth="1"/>
    <col min="14339" max="14339" width="13" customWidth="1"/>
    <col min="14340" max="14340" width="7" customWidth="1"/>
    <col min="14591" max="14591" width="22" customWidth="1"/>
    <col min="14592" max="14592" width="45.7109375" customWidth="1"/>
    <col min="14593" max="14593" width="14.7109375" customWidth="1"/>
    <col min="14594" max="14594" width="15.7109375" customWidth="1"/>
    <col min="14595" max="14595" width="13" customWidth="1"/>
    <col min="14596" max="14596" width="7" customWidth="1"/>
    <col min="14847" max="14847" width="22" customWidth="1"/>
    <col min="14848" max="14848" width="45.7109375" customWidth="1"/>
    <col min="14849" max="14849" width="14.7109375" customWidth="1"/>
    <col min="14850" max="14850" width="15.7109375" customWidth="1"/>
    <col min="14851" max="14851" width="13" customWidth="1"/>
    <col min="14852" max="14852" width="7" customWidth="1"/>
    <col min="15103" max="15103" width="22" customWidth="1"/>
    <col min="15104" max="15104" width="45.7109375" customWidth="1"/>
    <col min="15105" max="15105" width="14.7109375" customWidth="1"/>
    <col min="15106" max="15106" width="15.7109375" customWidth="1"/>
    <col min="15107" max="15107" width="13" customWidth="1"/>
    <col min="15108" max="15108" width="7" customWidth="1"/>
    <col min="15359" max="15359" width="22" customWidth="1"/>
    <col min="15360" max="15360" width="45.7109375" customWidth="1"/>
    <col min="15361" max="15361" width="14.7109375" customWidth="1"/>
    <col min="15362" max="15362" width="15.7109375" customWidth="1"/>
    <col min="15363" max="15363" width="13" customWidth="1"/>
    <col min="15364" max="15364" width="7" customWidth="1"/>
    <col min="15615" max="15615" width="22" customWidth="1"/>
    <col min="15616" max="15616" width="45.7109375" customWidth="1"/>
    <col min="15617" max="15617" width="14.7109375" customWidth="1"/>
    <col min="15618" max="15618" width="15.7109375" customWidth="1"/>
    <col min="15619" max="15619" width="13" customWidth="1"/>
    <col min="15620" max="15620" width="7" customWidth="1"/>
    <col min="15871" max="15871" width="22" customWidth="1"/>
    <col min="15872" max="15872" width="45.7109375" customWidth="1"/>
    <col min="15873" max="15873" width="14.7109375" customWidth="1"/>
    <col min="15874" max="15874" width="15.7109375" customWidth="1"/>
    <col min="15875" max="15875" width="13" customWidth="1"/>
    <col min="15876" max="15876" width="7" customWidth="1"/>
    <col min="16127" max="16127" width="22" customWidth="1"/>
    <col min="16128" max="16128" width="45.7109375" customWidth="1"/>
    <col min="16129" max="16129" width="14.7109375" customWidth="1"/>
    <col min="16130" max="16130" width="15.7109375" customWidth="1"/>
    <col min="16131" max="16131" width="13" customWidth="1"/>
    <col min="16132" max="16132" width="7" customWidth="1"/>
  </cols>
  <sheetData>
    <row r="1" spans="1:5" x14ac:dyDescent="0.25">
      <c r="C1" s="458" t="s">
        <v>261</v>
      </c>
      <c r="D1" s="458"/>
      <c r="E1" s="458"/>
    </row>
    <row r="2" spans="1:5" x14ac:dyDescent="0.25">
      <c r="C2" s="458"/>
      <c r="D2" s="458"/>
      <c r="E2" s="458"/>
    </row>
    <row r="3" spans="1:5" x14ac:dyDescent="0.25">
      <c r="C3" s="519"/>
      <c r="D3" s="519"/>
      <c r="E3" s="519"/>
    </row>
    <row r="4" spans="1:5" x14ac:dyDescent="0.25">
      <c r="C4" s="89"/>
      <c r="D4" s="139"/>
      <c r="E4" s="139"/>
    </row>
    <row r="5" spans="1:5" x14ac:dyDescent="0.25">
      <c r="C5" s="139"/>
      <c r="D5" s="139"/>
      <c r="E5" s="139"/>
    </row>
    <row r="6" spans="1:5" ht="15" customHeight="1" x14ac:dyDescent="0.25">
      <c r="B6" s="456" t="s">
        <v>347</v>
      </c>
      <c r="C6" s="456"/>
      <c r="D6" s="456"/>
    </row>
    <row r="7" spans="1:5" ht="33" customHeight="1" x14ac:dyDescent="0.25">
      <c r="B7" s="456"/>
      <c r="C7" s="456"/>
      <c r="D7" s="456"/>
    </row>
    <row r="8" spans="1:5" ht="31.5" customHeight="1" x14ac:dyDescent="0.25">
      <c r="B8" s="129"/>
      <c r="E8" t="s">
        <v>188</v>
      </c>
    </row>
    <row r="9" spans="1:5" ht="18" customHeight="1" x14ac:dyDescent="0.25">
      <c r="A9" s="527" t="s">
        <v>204</v>
      </c>
      <c r="B9" s="462" t="s">
        <v>195</v>
      </c>
      <c r="C9" s="459">
        <v>2021</v>
      </c>
      <c r="D9" s="523" t="s">
        <v>174</v>
      </c>
      <c r="E9" s="524"/>
    </row>
    <row r="10" spans="1:5" ht="15" customHeight="1" x14ac:dyDescent="0.25">
      <c r="A10" s="528"/>
      <c r="B10" s="462"/>
      <c r="C10" s="460"/>
      <c r="D10" s="525"/>
      <c r="E10" s="526"/>
    </row>
    <row r="11" spans="1:5" ht="15.75" customHeight="1" x14ac:dyDescent="0.25">
      <c r="A11" s="528"/>
      <c r="B11" s="462"/>
      <c r="C11" s="460"/>
      <c r="D11" s="452">
        <v>2022</v>
      </c>
      <c r="E11" s="454">
        <v>2023</v>
      </c>
    </row>
    <row r="12" spans="1:5" ht="28.5" customHeight="1" x14ac:dyDescent="0.25">
      <c r="A12" s="529"/>
      <c r="B12" s="462"/>
      <c r="C12" s="461"/>
      <c r="D12" s="453"/>
      <c r="E12" s="455"/>
    </row>
    <row r="13" spans="1:5" ht="14.25" customHeight="1" x14ac:dyDescent="0.25">
      <c r="A13" s="106"/>
      <c r="B13" s="157">
        <v>2</v>
      </c>
      <c r="C13" s="156">
        <v>3</v>
      </c>
      <c r="D13" s="112"/>
      <c r="E13" s="106"/>
    </row>
    <row r="14" spans="1:5" ht="43.5" customHeight="1" x14ac:dyDescent="0.25">
      <c r="A14" s="251">
        <v>1</v>
      </c>
      <c r="B14" s="250" t="s">
        <v>209</v>
      </c>
      <c r="C14" s="253">
        <v>0</v>
      </c>
      <c r="D14" s="253">
        <v>0</v>
      </c>
      <c r="E14" s="253">
        <v>0</v>
      </c>
    </row>
    <row r="15" spans="1:5" ht="21" customHeight="1" x14ac:dyDescent="0.25">
      <c r="A15" s="106"/>
      <c r="B15" s="210" t="s">
        <v>216</v>
      </c>
      <c r="C15" s="14">
        <v>0</v>
      </c>
      <c r="D15" s="14">
        <v>0</v>
      </c>
      <c r="E15" s="14">
        <v>0</v>
      </c>
    </row>
    <row r="16" spans="1:5" ht="30" x14ac:dyDescent="0.25">
      <c r="A16" s="99"/>
      <c r="B16" s="130" t="s">
        <v>217</v>
      </c>
      <c r="C16" s="14">
        <v>0</v>
      </c>
      <c r="D16" s="14">
        <v>0</v>
      </c>
      <c r="E16" s="14">
        <v>0</v>
      </c>
    </row>
    <row r="17" spans="1:5" ht="28.5" x14ac:dyDescent="0.25">
      <c r="A17" s="252">
        <v>2</v>
      </c>
      <c r="B17" s="16" t="s">
        <v>218</v>
      </c>
      <c r="C17" s="22">
        <v>0</v>
      </c>
      <c r="D17" s="22">
        <v>0</v>
      </c>
      <c r="E17" s="22">
        <v>0</v>
      </c>
    </row>
    <row r="18" spans="1:5" ht="15.75" x14ac:dyDescent="0.25">
      <c r="A18" s="99"/>
      <c r="B18" s="210" t="s">
        <v>216</v>
      </c>
      <c r="C18" s="14">
        <v>0</v>
      </c>
      <c r="D18" s="14">
        <v>0</v>
      </c>
      <c r="E18" s="14">
        <v>0</v>
      </c>
    </row>
    <row r="19" spans="1:5" ht="33" customHeight="1" x14ac:dyDescent="0.25">
      <c r="A19" s="99"/>
      <c r="B19" s="130" t="s">
        <v>217</v>
      </c>
      <c r="C19" s="14">
        <v>0</v>
      </c>
      <c r="D19" s="14">
        <v>0</v>
      </c>
      <c r="E19" s="14">
        <v>0</v>
      </c>
    </row>
    <row r="21" spans="1:5" ht="15" customHeight="1" x14ac:dyDescent="0.25"/>
    <row r="25" spans="1:5" ht="16.5" customHeight="1" x14ac:dyDescent="0.25">
      <c r="B25" s="144"/>
      <c r="C25" s="144"/>
      <c r="D25" s="137"/>
      <c r="E25" s="100"/>
    </row>
    <row r="26" spans="1:5" x14ac:dyDescent="0.25">
      <c r="B26" s="145"/>
      <c r="C26" s="146"/>
      <c r="D26" s="137"/>
      <c r="E26" s="100"/>
    </row>
    <row r="27" spans="1:5" x14ac:dyDescent="0.25">
      <c r="B27" s="153"/>
      <c r="C27" s="147"/>
      <c r="E27" s="155"/>
    </row>
    <row r="28" spans="1:5" x14ac:dyDescent="0.25">
      <c r="B28" s="148"/>
      <c r="C28" s="148"/>
      <c r="D28" s="137"/>
      <c r="E28" s="100"/>
    </row>
    <row r="29" spans="1:5" ht="15.75" x14ac:dyDescent="0.25">
      <c r="B29" s="27"/>
      <c r="C29" s="27"/>
      <c r="D29" s="11"/>
    </row>
    <row r="30" spans="1:5" ht="15.75" x14ac:dyDescent="0.25">
      <c r="B30" s="154"/>
      <c r="C30" s="27"/>
      <c r="D30" s="11"/>
    </row>
    <row r="31" spans="1:5" ht="15.75" x14ac:dyDescent="0.25">
      <c r="B31" s="154"/>
      <c r="C31" s="34"/>
      <c r="D31" s="6"/>
    </row>
    <row r="32" spans="1:5" ht="15.75" x14ac:dyDescent="0.25">
      <c r="B32" s="154"/>
      <c r="C32" s="27"/>
      <c r="E32" s="137"/>
    </row>
    <row r="33" spans="2:4" ht="15.75" x14ac:dyDescent="0.25">
      <c r="B33" s="27"/>
      <c r="C33" s="27"/>
      <c r="D33" s="11"/>
    </row>
    <row r="34" spans="2:4" ht="15.75" x14ac:dyDescent="0.25">
      <c r="B34" s="34"/>
      <c r="C34" s="34"/>
      <c r="D34" s="6"/>
    </row>
    <row r="35" spans="2:4" ht="15.75" x14ac:dyDescent="0.25">
      <c r="B35" s="27"/>
      <c r="C35" s="27"/>
      <c r="D35" s="11"/>
    </row>
    <row r="36" spans="2:4" ht="15.75" x14ac:dyDescent="0.25">
      <c r="B36" s="27"/>
      <c r="C36" s="27"/>
      <c r="D36" s="11"/>
    </row>
    <row r="37" spans="2:4" ht="15.75" x14ac:dyDescent="0.25">
      <c r="B37" s="27"/>
      <c r="C37" s="27"/>
      <c r="D37" s="11"/>
    </row>
    <row r="38" spans="2:4" ht="15.75" x14ac:dyDescent="0.25">
      <c r="B38" s="27"/>
      <c r="C38" s="27"/>
      <c r="D38" s="11"/>
    </row>
    <row r="39" spans="2:4" ht="15.75" x14ac:dyDescent="0.25">
      <c r="B39" s="27"/>
      <c r="C39" s="27"/>
      <c r="D39" s="11"/>
    </row>
    <row r="40" spans="2:4" ht="15.75" x14ac:dyDescent="0.25">
      <c r="B40" s="34"/>
      <c r="C40" s="27"/>
      <c r="D40" s="11"/>
    </row>
    <row r="41" spans="2:4" ht="15.75" x14ac:dyDescent="0.25">
      <c r="B41" s="34"/>
      <c r="C41" s="34"/>
      <c r="D41" s="36"/>
    </row>
    <row r="42" spans="2:4" ht="15.75" x14ac:dyDescent="0.25">
      <c r="B42" s="34"/>
      <c r="C42" s="27"/>
      <c r="D42" s="37"/>
    </row>
    <row r="43" spans="2:4" ht="15.75" x14ac:dyDescent="0.25">
      <c r="B43" s="34"/>
      <c r="C43" s="27"/>
      <c r="D43" s="37"/>
    </row>
    <row r="44" spans="2:4" ht="15.75" x14ac:dyDescent="0.25">
      <c r="B44" s="34"/>
      <c r="C44" s="27"/>
      <c r="D44" s="37"/>
    </row>
    <row r="45" spans="2:4" ht="15.75" x14ac:dyDescent="0.25">
      <c r="B45" s="34"/>
      <c r="C45" s="27"/>
      <c r="D45" s="37"/>
    </row>
    <row r="46" spans="2:4" ht="15.75" x14ac:dyDescent="0.25">
      <c r="B46" s="34"/>
      <c r="C46" s="27"/>
      <c r="D46" s="37"/>
    </row>
    <row r="47" spans="2:4" ht="15.75" x14ac:dyDescent="0.25">
      <c r="B47" s="34"/>
      <c r="C47" s="27"/>
      <c r="D47" s="11"/>
    </row>
    <row r="48" spans="2:4" ht="15.75" x14ac:dyDescent="0.25">
      <c r="B48" s="34"/>
      <c r="C48" s="27"/>
      <c r="D48" s="38"/>
    </row>
    <row r="49" spans="2:4" ht="15.75" x14ac:dyDescent="0.25">
      <c r="B49" s="34"/>
      <c r="C49" s="27"/>
      <c r="D49" s="11"/>
    </row>
    <row r="50" spans="2:4" ht="15.75" x14ac:dyDescent="0.25">
      <c r="B50" s="34"/>
      <c r="C50" s="27"/>
      <c r="D50" s="38"/>
    </row>
    <row r="51" spans="2:4" ht="15.75" x14ac:dyDescent="0.25">
      <c r="B51" s="34"/>
      <c r="C51" s="34"/>
      <c r="D51" s="19"/>
    </row>
    <row r="52" spans="2:4" ht="15.75" x14ac:dyDescent="0.25">
      <c r="B52" s="34"/>
      <c r="C52" s="34"/>
      <c r="D52" s="19"/>
    </row>
    <row r="53" spans="2:4" ht="15.75" x14ac:dyDescent="0.25">
      <c r="B53" s="27"/>
      <c r="C53" s="27"/>
      <c r="D53" s="17"/>
    </row>
    <row r="54" spans="2:4" ht="15.75" x14ac:dyDescent="0.25">
      <c r="B54" s="27"/>
      <c r="C54" s="27"/>
      <c r="D54" s="17"/>
    </row>
    <row r="55" spans="2:4" ht="15.75" x14ac:dyDescent="0.25">
      <c r="B55" s="27"/>
      <c r="C55" s="27"/>
      <c r="D55" s="17"/>
    </row>
    <row r="56" spans="2:4" ht="15.75" x14ac:dyDescent="0.25">
      <c r="B56" s="27"/>
      <c r="C56" s="27"/>
      <c r="D56" s="17"/>
    </row>
    <row r="57" spans="2:4" ht="15.75" x14ac:dyDescent="0.25">
      <c r="B57" s="27"/>
      <c r="C57" s="27"/>
      <c r="D57" s="17"/>
    </row>
    <row r="58" spans="2:4" ht="15.75" x14ac:dyDescent="0.25">
      <c r="B58" s="34"/>
      <c r="C58" s="34"/>
      <c r="D58" s="6"/>
    </row>
    <row r="59" spans="2:4" ht="15.75" x14ac:dyDescent="0.25">
      <c r="B59" s="27"/>
      <c r="C59" s="27"/>
      <c r="D59" s="11"/>
    </row>
    <row r="60" spans="2:4" ht="15.75" x14ac:dyDescent="0.25">
      <c r="B60" s="27"/>
      <c r="C60" s="27"/>
      <c r="D60" s="11"/>
    </row>
    <row r="61" spans="2:4" ht="15.75" x14ac:dyDescent="0.25">
      <c r="B61" s="27"/>
      <c r="C61" s="27"/>
      <c r="D61" s="11"/>
    </row>
    <row r="62" spans="2:4" ht="15.75" x14ac:dyDescent="0.25">
      <c r="B62" s="27"/>
      <c r="C62" s="27"/>
      <c r="D62" s="11"/>
    </row>
    <row r="63" spans="2:4" ht="15.75" x14ac:dyDescent="0.25">
      <c r="B63" s="27"/>
      <c r="C63" s="27"/>
      <c r="D63" s="11"/>
    </row>
    <row r="64" spans="2:4" ht="15.75" x14ac:dyDescent="0.25">
      <c r="B64" s="27"/>
      <c r="C64" s="27"/>
      <c r="D64" s="11"/>
    </row>
    <row r="65" spans="2:4" ht="15.75" x14ac:dyDescent="0.25">
      <c r="B65" s="34"/>
      <c r="C65" s="34"/>
      <c r="D65" s="6"/>
    </row>
    <row r="66" spans="2:4" ht="15.75" x14ac:dyDescent="0.25">
      <c r="B66" s="27"/>
      <c r="C66" s="27"/>
      <c r="D66" s="11"/>
    </row>
    <row r="67" spans="2:4" ht="15.75" x14ac:dyDescent="0.25">
      <c r="B67" s="27"/>
      <c r="C67" s="27"/>
      <c r="D67" s="11"/>
    </row>
    <row r="68" spans="2:4" ht="15.75" x14ac:dyDescent="0.25">
      <c r="B68" s="27"/>
      <c r="C68" s="27"/>
      <c r="D68" s="11"/>
    </row>
    <row r="69" spans="2:4" ht="15.75" x14ac:dyDescent="0.25">
      <c r="B69" s="27"/>
      <c r="C69" s="27"/>
      <c r="D69" s="11"/>
    </row>
    <row r="70" spans="2:4" ht="15.75" x14ac:dyDescent="0.25">
      <c r="B70" s="27"/>
      <c r="C70" s="27"/>
      <c r="D70" s="11"/>
    </row>
    <row r="71" spans="2:4" ht="15.75" x14ac:dyDescent="0.25">
      <c r="B71" s="34"/>
      <c r="C71" s="34"/>
      <c r="D71" s="19"/>
    </row>
    <row r="72" spans="2:4" ht="15.75" x14ac:dyDescent="0.25">
      <c r="B72" s="27"/>
      <c r="C72" s="27"/>
      <c r="D72" s="19"/>
    </row>
    <row r="73" spans="2:4" ht="15.75" x14ac:dyDescent="0.25">
      <c r="B73" s="27"/>
      <c r="C73" s="27"/>
      <c r="D73" s="17"/>
    </row>
    <row r="74" spans="2:4" ht="15.75" x14ac:dyDescent="0.25">
      <c r="B74" s="27"/>
      <c r="C74" s="27"/>
      <c r="D74" s="17"/>
    </row>
    <row r="75" spans="2:4" ht="15.75" x14ac:dyDescent="0.25">
      <c r="B75" s="27"/>
      <c r="C75" s="27"/>
      <c r="D75" s="17"/>
    </row>
    <row r="76" spans="2:4" ht="15.75" x14ac:dyDescent="0.25">
      <c r="B76" s="27"/>
      <c r="C76" s="27"/>
      <c r="D76" s="17"/>
    </row>
    <row r="77" spans="2:4" ht="15.75" x14ac:dyDescent="0.25">
      <c r="B77" s="27"/>
      <c r="C77" s="27"/>
      <c r="D77" s="17"/>
    </row>
    <row r="78" spans="2:4" ht="47.25" customHeight="1" x14ac:dyDescent="0.25">
      <c r="B78" s="27"/>
      <c r="C78" s="27"/>
      <c r="D78" s="37"/>
    </row>
    <row r="79" spans="2:4" ht="15.75" x14ac:dyDescent="0.25">
      <c r="B79" s="27"/>
      <c r="C79" s="27"/>
      <c r="D79" s="39"/>
    </row>
    <row r="80" spans="2:4" ht="15.75" x14ac:dyDescent="0.25">
      <c r="B80" s="27"/>
      <c r="C80" s="27"/>
      <c r="D80" s="37"/>
    </row>
    <row r="81" spans="2:4" ht="15.75" x14ac:dyDescent="0.25">
      <c r="B81" s="27"/>
      <c r="C81" s="27"/>
      <c r="D81" s="37"/>
    </row>
    <row r="82" spans="2:4" ht="15.75" x14ac:dyDescent="0.25">
      <c r="B82" s="27"/>
      <c r="C82" s="27"/>
      <c r="D82" s="37"/>
    </row>
    <row r="83" spans="2:4" ht="15.75" x14ac:dyDescent="0.25">
      <c r="B83" s="27"/>
      <c r="C83" s="27"/>
      <c r="D83" s="37"/>
    </row>
    <row r="84" spans="2:4" ht="15.75" x14ac:dyDescent="0.25">
      <c r="B84" s="27"/>
      <c r="C84" s="27"/>
      <c r="D84" s="37"/>
    </row>
    <row r="85" spans="2:4" ht="15.75" x14ac:dyDescent="0.25">
      <c r="B85" s="27"/>
      <c r="C85" s="27"/>
      <c r="D85" s="37"/>
    </row>
    <row r="86" spans="2:4" ht="21.75" customHeight="1" x14ac:dyDescent="0.25">
      <c r="B86" s="27"/>
      <c r="C86" s="27"/>
      <c r="D86" s="37"/>
    </row>
    <row r="87" spans="2:4" ht="15.75" x14ac:dyDescent="0.25">
      <c r="B87" s="27"/>
      <c r="C87" s="27"/>
      <c r="D87" s="6"/>
    </row>
    <row r="88" spans="2:4" ht="15.75" x14ac:dyDescent="0.25">
      <c r="B88" s="27"/>
      <c r="C88" s="27"/>
      <c r="D88" s="11"/>
    </row>
    <row r="89" spans="2:4" ht="15.75" x14ac:dyDescent="0.25">
      <c r="B89" s="27"/>
      <c r="C89" s="27"/>
      <c r="D89" s="11"/>
    </row>
    <row r="90" spans="2:4" ht="15.75" x14ac:dyDescent="0.25">
      <c r="B90" s="27"/>
      <c r="C90" s="27"/>
      <c r="D90" s="11"/>
    </row>
    <row r="91" spans="2:4" ht="15.75" x14ac:dyDescent="0.25">
      <c r="B91" s="27"/>
      <c r="C91" s="27"/>
      <c r="D91" s="11"/>
    </row>
    <row r="92" spans="2:4" ht="15.75" x14ac:dyDescent="0.25">
      <c r="B92" s="27"/>
      <c r="C92" s="27"/>
      <c r="D92" s="11"/>
    </row>
    <row r="93" spans="2:4" ht="15.75" x14ac:dyDescent="0.25">
      <c r="B93" s="27"/>
      <c r="C93" s="27"/>
      <c r="D93" s="11"/>
    </row>
    <row r="94" spans="2:4" ht="15.75" x14ac:dyDescent="0.25">
      <c r="B94" s="34"/>
      <c r="C94" s="34"/>
      <c r="D94" s="19"/>
    </row>
    <row r="95" spans="2:4" ht="15.75" x14ac:dyDescent="0.25">
      <c r="B95" s="27"/>
      <c r="C95" s="27"/>
      <c r="D95" s="6"/>
    </row>
    <row r="96" spans="2:4" ht="15.75" x14ac:dyDescent="0.25">
      <c r="B96" s="27"/>
      <c r="C96" s="27"/>
      <c r="D96" s="11"/>
    </row>
    <row r="97" spans="2:4" ht="15.75" x14ac:dyDescent="0.25">
      <c r="B97" s="27"/>
      <c r="C97" s="27"/>
      <c r="D97" s="11"/>
    </row>
    <row r="98" spans="2:4" ht="15.75" x14ac:dyDescent="0.25">
      <c r="B98" s="27"/>
      <c r="C98" s="27"/>
      <c r="D98" s="11"/>
    </row>
    <row r="99" spans="2:4" ht="15.75" x14ac:dyDescent="0.25">
      <c r="B99" s="27"/>
      <c r="C99" s="27"/>
      <c r="D99" s="11"/>
    </row>
    <row r="100" spans="2:4" ht="15.75" x14ac:dyDescent="0.25">
      <c r="B100" s="27"/>
      <c r="C100" s="27"/>
      <c r="D100" s="11"/>
    </row>
    <row r="101" spans="2:4" ht="15.75" x14ac:dyDescent="0.25">
      <c r="B101" s="27"/>
      <c r="C101" s="27"/>
      <c r="D101" s="11"/>
    </row>
    <row r="102" spans="2:4" ht="15.75" x14ac:dyDescent="0.25">
      <c r="B102" s="34"/>
      <c r="C102" s="34"/>
      <c r="D102" s="19"/>
    </row>
    <row r="103" spans="2:4" ht="15.75" x14ac:dyDescent="0.25">
      <c r="B103" s="27"/>
      <c r="C103" s="27"/>
      <c r="D103" s="17"/>
    </row>
    <row r="104" spans="2:4" ht="15.75" x14ac:dyDescent="0.25">
      <c r="B104" s="34"/>
      <c r="C104" s="34"/>
      <c r="D104" s="19"/>
    </row>
    <row r="105" spans="2:4" ht="15.75" x14ac:dyDescent="0.25">
      <c r="B105" s="27"/>
      <c r="C105" s="27"/>
      <c r="D105" s="17"/>
    </row>
    <row r="106" spans="2:4" ht="15.75" x14ac:dyDescent="0.25">
      <c r="B106" s="27"/>
      <c r="C106" s="27"/>
      <c r="D106" s="17"/>
    </row>
    <row r="107" spans="2:4" ht="15.75" x14ac:dyDescent="0.25">
      <c r="B107" s="27"/>
      <c r="C107" s="27"/>
      <c r="D107" s="17"/>
    </row>
    <row r="108" spans="2:4" ht="15.75" x14ac:dyDescent="0.25">
      <c r="B108" s="27"/>
      <c r="C108" s="27"/>
      <c r="D108" s="17"/>
    </row>
    <row r="109" spans="2:4" ht="15.75" x14ac:dyDescent="0.25">
      <c r="B109" s="34"/>
      <c r="C109" s="34"/>
      <c r="D109" s="6"/>
    </row>
    <row r="110" spans="2:4" ht="15.75" x14ac:dyDescent="0.25">
      <c r="B110" s="27"/>
      <c r="C110" s="27"/>
      <c r="D110" s="11"/>
    </row>
    <row r="111" spans="2:4" ht="15.75" x14ac:dyDescent="0.25">
      <c r="B111" s="27"/>
      <c r="C111" s="27"/>
      <c r="D111" s="11"/>
    </row>
    <row r="112" spans="2:4" ht="15.75" x14ac:dyDescent="0.25">
      <c r="B112" s="27"/>
      <c r="C112" s="27"/>
      <c r="D112" s="11"/>
    </row>
    <row r="113" spans="2:4" ht="15.75" x14ac:dyDescent="0.25">
      <c r="B113" s="27"/>
      <c r="C113" s="27"/>
      <c r="D113" s="11"/>
    </row>
    <row r="114" spans="2:4" ht="15.75" x14ac:dyDescent="0.25">
      <c r="B114" s="34"/>
      <c r="C114" s="34"/>
      <c r="D114" s="19"/>
    </row>
    <row r="115" spans="2:4" ht="15.75" x14ac:dyDescent="0.25">
      <c r="B115" s="27"/>
      <c r="C115" s="27"/>
      <c r="D115" s="17"/>
    </row>
    <row r="116" spans="2:4" ht="15.75" x14ac:dyDescent="0.25">
      <c r="B116" s="27"/>
      <c r="C116" s="27"/>
      <c r="D116" s="17"/>
    </row>
    <row r="117" spans="2:4" ht="15.75" x14ac:dyDescent="0.25">
      <c r="B117" s="27"/>
      <c r="C117" s="27"/>
      <c r="D117" s="17"/>
    </row>
    <row r="118" spans="2:4" ht="15.75" x14ac:dyDescent="0.25">
      <c r="B118" s="27"/>
      <c r="C118" s="27"/>
      <c r="D118" s="17"/>
    </row>
    <row r="119" spans="2:4" ht="15.75" x14ac:dyDescent="0.25">
      <c r="B119" s="27"/>
      <c r="C119" s="27"/>
      <c r="D119" s="37"/>
    </row>
    <row r="120" spans="2:4" ht="15.75" x14ac:dyDescent="0.25">
      <c r="B120" s="27"/>
      <c r="C120" s="27"/>
      <c r="D120" s="37"/>
    </row>
    <row r="121" spans="2:4" ht="15.75" x14ac:dyDescent="0.25">
      <c r="B121" s="27"/>
      <c r="C121" s="27"/>
      <c r="D121" s="37"/>
    </row>
    <row r="122" spans="2:4" ht="15.75" x14ac:dyDescent="0.25">
      <c r="B122" s="27"/>
      <c r="C122" s="27"/>
      <c r="D122" s="37"/>
    </row>
    <row r="123" spans="2:4" ht="15.75" x14ac:dyDescent="0.25">
      <c r="B123" s="34"/>
      <c r="C123" s="34"/>
      <c r="D123" s="39"/>
    </row>
    <row r="124" spans="2:4" ht="15.75" x14ac:dyDescent="0.25">
      <c r="B124" s="27"/>
      <c r="C124" s="27"/>
      <c r="D124" s="37"/>
    </row>
    <row r="125" spans="2:4" ht="15.75" x14ac:dyDescent="0.25">
      <c r="B125" s="27"/>
      <c r="C125" s="27"/>
      <c r="D125" s="37"/>
    </row>
    <row r="126" spans="2:4" ht="15.75" x14ac:dyDescent="0.25">
      <c r="B126" s="27"/>
      <c r="C126" s="27"/>
      <c r="D126" s="37"/>
    </row>
    <row r="127" spans="2:4" ht="15.75" x14ac:dyDescent="0.25">
      <c r="B127" s="27"/>
      <c r="C127" s="27"/>
      <c r="D127" s="17"/>
    </row>
    <row r="128" spans="2:4" ht="15.75" x14ac:dyDescent="0.25">
      <c r="B128" s="34"/>
      <c r="C128" s="34"/>
      <c r="D128" s="6"/>
    </row>
    <row r="129" spans="2:4" ht="15.75" x14ac:dyDescent="0.25">
      <c r="B129" s="27"/>
      <c r="C129" s="27"/>
      <c r="D129" s="11"/>
    </row>
    <row r="130" spans="2:4" ht="15.75" x14ac:dyDescent="0.25">
      <c r="B130" s="27"/>
      <c r="C130" s="27"/>
      <c r="D130" s="11"/>
    </row>
    <row r="131" spans="2:4" ht="15.75" x14ac:dyDescent="0.25">
      <c r="B131" s="27"/>
      <c r="C131" s="27"/>
      <c r="D131" s="11"/>
    </row>
    <row r="132" spans="2:4" ht="15.75" x14ac:dyDescent="0.25">
      <c r="B132" s="27"/>
      <c r="C132" s="27"/>
      <c r="D132" s="11"/>
    </row>
    <row r="133" spans="2:4" ht="15.75" x14ac:dyDescent="0.25">
      <c r="B133" s="27"/>
      <c r="C133" s="27"/>
      <c r="D133" s="11"/>
    </row>
    <row r="134" spans="2:4" ht="15.75" x14ac:dyDescent="0.25">
      <c r="B134" s="27"/>
      <c r="C134" s="27"/>
      <c r="D134" s="11"/>
    </row>
    <row r="135" spans="2:4" x14ac:dyDescent="0.25">
      <c r="B135" s="40"/>
      <c r="C135" s="40"/>
      <c r="D135" s="40"/>
    </row>
    <row r="136" spans="2:4" ht="18.75" x14ac:dyDescent="0.3">
      <c r="B136" s="40"/>
      <c r="C136" s="40"/>
      <c r="D136" s="41"/>
    </row>
    <row r="137" spans="2:4" x14ac:dyDescent="0.25">
      <c r="B137" s="2"/>
      <c r="C137" s="2"/>
      <c r="D137" s="2"/>
    </row>
  </sheetData>
  <mergeCells count="8">
    <mergeCell ref="C1:E3"/>
    <mergeCell ref="B6:D7"/>
    <mergeCell ref="A9:A12"/>
    <mergeCell ref="B9:B12"/>
    <mergeCell ref="C9:C12"/>
    <mergeCell ref="D9:E10"/>
    <mergeCell ref="D11:D12"/>
    <mergeCell ref="E11:E12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ДОХОДЫ прил 3</vt:lpstr>
      <vt:lpstr>прил 4 Прогр и Непрог</vt:lpstr>
      <vt:lpstr>РАСХОДЫ прил 5</vt:lpstr>
      <vt:lpstr>ВЕД СТРУКТ прил 6</vt:lpstr>
      <vt:lpstr>ИСТОЧНИКИ прил 9</vt:lpstr>
      <vt:lpstr>Распред объема прил 7</vt:lpstr>
      <vt:lpstr>План фин расх дор ф прил 8</vt:lpstr>
      <vt:lpstr>прил 10</vt:lpstr>
      <vt:lpstr>прил 11</vt:lpstr>
      <vt:lpstr>Прил 1 Переч код дох</vt:lpstr>
      <vt:lpstr>'ВЕД СТРУКТ прил 6'!Область_печати</vt:lpstr>
      <vt:lpstr>'Прил 1 Переч код дох'!Область_печати</vt:lpstr>
      <vt:lpstr>'прил 4 Прогр и Непрог'!Область_печати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2020-11-21T06:33:24Z</dcterms:modified>
</cp:coreProperties>
</file>