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HP\Desktop\БЮДЖЕТЫ\БЮДЖЕТ 2021-2023\в ИСПОЛНЕНИЕ БЮДЖЕТА за 2021г\ПРОЕКТ НА СЛУШАНИЯ за 2021 (00.04.2021)\ПРОЕКТ РЕШЕНИЯ об ИСПОЛНЕНИИ бюджета за 2021г. с приложениями\"/>
    </mc:Choice>
  </mc:AlternateContent>
  <xr:revisionPtr revIDLastSave="0" documentId="13_ncr:1_{C9FA25E6-3BA9-483A-B4C6-01EC255C92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7" i="1" l="1"/>
  <c r="F206" i="1" s="1"/>
  <c r="F205" i="1" s="1"/>
  <c r="F203" i="1"/>
  <c r="F202" i="1"/>
  <c r="F201" i="1" s="1"/>
  <c r="F200" i="1" s="1"/>
  <c r="F199" i="1" s="1"/>
  <c r="F198" i="1" s="1"/>
  <c r="F196" i="1"/>
  <c r="F195" i="1" s="1"/>
  <c r="F194" i="1" s="1"/>
  <c r="F193" i="1" s="1"/>
  <c r="F191" i="1"/>
  <c r="F190" i="1" s="1"/>
  <c r="F189" i="1" s="1"/>
  <c r="F188" i="1" s="1"/>
  <c r="F187" i="1" s="1"/>
  <c r="F185" i="1"/>
  <c r="F184" i="1" s="1"/>
  <c r="F183" i="1" s="1"/>
  <c r="F182" i="1"/>
  <c r="F180" i="1" s="1"/>
  <c r="F179" i="1" s="1"/>
  <c r="F178" i="1" s="1"/>
  <c r="F181" i="1"/>
  <c r="F177" i="1"/>
  <c r="F176" i="1" s="1"/>
  <c r="F175" i="1" s="1"/>
  <c r="F174" i="1" s="1"/>
  <c r="F173" i="1" s="1"/>
  <c r="F171" i="1"/>
  <c r="F170" i="1" s="1"/>
  <c r="F169" i="1" s="1"/>
  <c r="F168" i="1" s="1"/>
  <c r="F166" i="1"/>
  <c r="F165" i="1" s="1"/>
  <c r="F164" i="1" s="1"/>
  <c r="F159" i="1"/>
  <c r="F158" i="1" s="1"/>
  <c r="F157" i="1" s="1"/>
  <c r="F155" i="1"/>
  <c r="F153" i="1"/>
  <c r="F152" i="1" s="1"/>
  <c r="F151" i="1" s="1"/>
  <c r="F145" i="1"/>
  <c r="F143" i="1" s="1"/>
  <c r="F142" i="1" s="1"/>
  <c r="F140" i="1" s="1"/>
  <c r="F138" i="1"/>
  <c r="F137" i="1" s="1"/>
  <c r="F136" i="1" s="1"/>
  <c r="F134" i="1"/>
  <c r="F133" i="1"/>
  <c r="F132" i="1" s="1"/>
  <c r="F131" i="1" s="1"/>
  <c r="F126" i="1"/>
  <c r="F125" i="1"/>
  <c r="F124" i="1" s="1"/>
  <c r="F123" i="1" s="1"/>
  <c r="F122" i="1" s="1"/>
  <c r="F119" i="1"/>
  <c r="F118" i="1" s="1"/>
  <c r="F117" i="1" s="1"/>
  <c r="F116" i="1" s="1"/>
  <c r="F115" i="1" s="1"/>
  <c r="F113" i="1"/>
  <c r="F112" i="1" s="1"/>
  <c r="F109" i="1"/>
  <c r="F108" i="1" s="1"/>
  <c r="F103" i="1"/>
  <c r="F102" i="1"/>
  <c r="F101" i="1"/>
  <c r="F92" i="1"/>
  <c r="F91" i="1" s="1"/>
  <c r="F89" i="1"/>
  <c r="F88" i="1" s="1"/>
  <c r="F87" i="1" s="1"/>
  <c r="F86" i="1" s="1"/>
  <c r="F85" i="1" s="1"/>
  <c r="F84" i="1" s="1"/>
  <c r="F83" i="1"/>
  <c r="F82" i="1" s="1"/>
  <c r="F81" i="1" s="1"/>
  <c r="F80" i="1" s="1"/>
  <c r="F79" i="1" s="1"/>
  <c r="F77" i="1"/>
  <c r="F76" i="1"/>
  <c r="F75" i="1" s="1"/>
  <c r="F73" i="1"/>
  <c r="F72" i="1" s="1"/>
  <c r="F70" i="1"/>
  <c r="F69" i="1" s="1"/>
  <c r="F67" i="1"/>
  <c r="F66" i="1" s="1"/>
  <c r="F65" i="1" s="1"/>
  <c r="F63" i="1"/>
  <c r="F62" i="1" s="1"/>
  <c r="F60" i="1"/>
  <c r="F59" i="1" s="1"/>
  <c r="F55" i="1"/>
  <c r="F54" i="1"/>
  <c r="F53" i="1" s="1"/>
  <c r="F49" i="1"/>
  <c r="F48" i="1" s="1"/>
  <c r="F47" i="1"/>
  <c r="F46" i="1"/>
  <c r="F45" i="1"/>
  <c r="F39" i="1"/>
  <c r="F38" i="1"/>
  <c r="F37" i="1" s="1"/>
  <c r="F34" i="1"/>
  <c r="F33" i="1" s="1"/>
  <c r="F32" i="1" s="1"/>
  <c r="F31" i="1"/>
  <c r="F29" i="1"/>
  <c r="F28" i="1" s="1"/>
  <c r="F21" i="1"/>
  <c r="F19" i="1"/>
  <c r="F18" i="1"/>
  <c r="F17" i="1" s="1"/>
  <c r="F16" i="1" s="1"/>
  <c r="F14" i="1" s="1"/>
  <c r="F58" i="1" l="1"/>
  <c r="F57" i="1" s="1"/>
  <c r="F44" i="1"/>
  <c r="F43" i="1" s="1"/>
  <c r="F42" i="1" s="1"/>
  <c r="F24" i="1" s="1"/>
  <c r="F100" i="1"/>
  <c r="F99" i="1" s="1"/>
  <c r="F98" i="1" s="1"/>
  <c r="F97" i="1" s="1"/>
  <c r="F96" i="1" s="1"/>
  <c r="F95" i="1" s="1"/>
  <c r="F94" i="1" s="1"/>
  <c r="F27" i="1"/>
  <c r="F26" i="1" s="1"/>
  <c r="F25" i="1" s="1"/>
  <c r="F107" i="1"/>
  <c r="F106" i="1" s="1"/>
  <c r="F105" i="1" s="1"/>
  <c r="F104" i="1" s="1"/>
  <c r="F162" i="1"/>
  <c r="F161" i="1" s="1"/>
  <c r="F163" i="1"/>
  <c r="F150" i="1"/>
  <c r="F149" i="1"/>
  <c r="F15" i="1"/>
  <c r="F129" i="1"/>
  <c r="F121" i="1" s="1"/>
  <c r="F130" i="1"/>
  <c r="F148" i="1" l="1"/>
  <c r="F23" i="1"/>
  <c r="F13" i="1" s="1"/>
  <c r="F209" i="1" s="1"/>
</calcChain>
</file>

<file path=xl/sharedStrings.xml><?xml version="1.0" encoding="utf-8"?>
<sst xmlns="http://schemas.openxmlformats.org/spreadsheetml/2006/main" count="771" uniqueCount="165">
  <si>
    <t>Р3</t>
  </si>
  <si>
    <t>ПР</t>
  </si>
  <si>
    <t>Наименование показателя</t>
  </si>
  <si>
    <t>ЦСР</t>
  </si>
  <si>
    <t>Вр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</si>
  <si>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</si>
  <si>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</si>
  <si>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</si>
  <si>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</si>
  <si>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</si>
  <si>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субъектов Российской Федерации и муниципального образования</t>
  </si>
  <si>
    <t>02</t>
  </si>
  <si>
    <t>Руководство и  управление в сфере установленных функций органов государственной власти, субъектов Российской Федерации и органов местного  самоуправления</t>
  </si>
  <si>
    <t>8100000000</t>
  </si>
  <si>
    <t>Глава  сельского поселения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</si>
  <si>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</si>
  <si>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</si>
  <si>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 Фонд оплаты труда государственных (муниципальных) органов </t>
  </si>
  <si>
    <t>811000Д030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</si>
  <si>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</si>
  <si>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</si>
  <si>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</si>
  <si>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функций аппарата органов местного самоуправления</t>
  </si>
  <si>
    <t>Аппарат органов местного самоуправления</t>
  </si>
  <si>
    <t>8310000005</t>
  </si>
  <si>
    <t>831000Д030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</si>
  <si>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</si>
  <si>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</si>
  <si>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                                           </t>
  </si>
  <si>
    <t>Закупка товаров, работ, услуг в сфере информационно-коммуникационных технологий</t>
  </si>
  <si>
    <t xml:space="preserve">Прочая закупка товаров, работ и услуг 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</si>
  <si>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</si>
  <si>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</si>
  <si>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</si>
  <si>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</si>
  <si>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</si>
  <si>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r>
      <t xml:space="preserve"> </t>
    </r>
    <r>
      <rPr>
        <sz val="10"/>
        <color indexed="8"/>
        <rFont val="Times New Roman"/>
        <family val="1"/>
        <charset val="204"/>
      </rPr>
      <t>Закон Хабаровского края от 24.11.201г № 49 «О наделении органов местного самоуправления Хабаровского края государственными полномочиями Хабаровского края по применению законодательства об административных правонарушениях»</t>
    </r>
  </si>
  <si>
    <t>831000П320</t>
  </si>
  <si>
    <t>Иные выплаты персоналу государственных (муниципальных) органов, за исключением фонда оплаты труда. Оплата командировочных расходов к месту учебы</t>
  </si>
  <si>
    <t>9520000048</t>
  </si>
  <si>
    <t>Прочая закупка товаров, работ и услуг. Оплата за профессиональное дополнительное образование</t>
  </si>
  <si>
    <t>Субсидии бюджетов МО края на организацию дополнительного профессионального образования лиц, замещающих выборные должности и муниципальных служащих в рамках гос. Программы "Содействие развитию местного самоуправления Хабаровского края"</t>
  </si>
  <si>
    <t>95200SС310</t>
  </si>
  <si>
    <t xml:space="preserve"> 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значения, в соответствии с заключенными соглашениями – полномочия по разработке прогноза социально-экономического развития, основных показателей развития муниципального сектора, мониторинг выполнения прогнозных данных сельских поселений</t>
  </si>
  <si>
    <t>Межбюджетные трансферты</t>
  </si>
  <si>
    <t>Иные межбюджетные трансферты</t>
  </si>
  <si>
    <t>Обеспечение проведение выборов и референдумов</t>
  </si>
  <si>
    <t>07</t>
  </si>
  <si>
    <t>Проведение выборов и референдумов</t>
  </si>
  <si>
    <t>Проведение выборов Главы муниципального образования</t>
  </si>
  <si>
    <t>Специальные расходы</t>
  </si>
  <si>
    <t>Резервные фонды</t>
  </si>
  <si>
    <t>11</t>
  </si>
  <si>
    <t>Прочие непрограммные расходы в рамках непрограммных расходов органов местного самоуправления и муниципальных учреждений</t>
  </si>
  <si>
    <t>Резервные фонды местных администраций</t>
  </si>
  <si>
    <t>Резервные средства</t>
  </si>
  <si>
    <t>Другие общегосударственные вопросы</t>
  </si>
  <si>
    <t>13</t>
  </si>
  <si>
    <t>Прочие непрограммные расходы органов местного самоуправления и муниципальных учреждений</t>
  </si>
  <si>
    <t>Выполнение других обязательств государства</t>
  </si>
  <si>
    <t>Уплата прочих налогов, сборов и иных платежей</t>
  </si>
  <si>
    <t>Закупка товаров, работ и услуг для обеспечения государственных (муниципальных) нужд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</si>
  <si>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</si>
  <si>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</si>
  <si>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</si>
  <si>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</si>
  <si>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 xml:space="preserve">Фонд оплаты труда государственных (муниципальных) органов </t>
  </si>
  <si>
    <t>Национальная безопасность и правоохранительная деятельность</t>
  </si>
  <si>
    <t xml:space="preserve"> Органы юстиции</t>
  </si>
  <si>
    <t>Руководство и управление в сфере установленных функций</t>
  </si>
  <si>
    <t>Государственная  регистрация актов гражданского состояния</t>
  </si>
  <si>
    <t>Закупка товаров, работ и  услуг 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</si>
  <si>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</si>
  <si>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09</t>
  </si>
  <si>
    <t>10</t>
  </si>
  <si>
    <t>Национальная экономика</t>
  </si>
  <si>
    <t>Сельское хозяйство и рыболовство</t>
  </si>
  <si>
    <t>05</t>
  </si>
  <si>
    <t>9540000000</t>
  </si>
  <si>
    <t>9540000050</t>
  </si>
  <si>
    <t xml:space="preserve">Иные межбюджетные ассигнования                             </t>
  </si>
  <si>
    <t>800</t>
  </si>
  <si>
    <t>Субсидии юридическим лицам (кроме некоммерческих организаций), индивидуальным предпринимателям, физическим лицам- производителям товаров, работ и услуг)</t>
  </si>
  <si>
    <t>810</t>
  </si>
  <si>
    <t>Субсидии(гранты в форме субсидий) на финансовое обеспечение затрат в связи с производством (реализацией товаров), выполнением работ, оказанием услуг, не подлежащие казначейскому сопровождению</t>
  </si>
  <si>
    <t>813</t>
  </si>
  <si>
    <t>Субсидии бюджетам сельских поселений в рамках подпрограммы "Развитие с/х потребительской кооперации и малых форм хозяйствования" гос. Программы Хабаровского края "Развитие с/х и регулирования рынков с/х продукции, сырья и продовольствия в Хабаровском крае"</t>
  </si>
  <si>
    <t>954000С730</t>
  </si>
  <si>
    <t>Дорожное хозяйство(дорожные фонды)</t>
  </si>
  <si>
    <t>Развитие транспортной системы</t>
  </si>
  <si>
    <t>8400000000</t>
  </si>
  <si>
    <t>Дорожная деятельность</t>
  </si>
  <si>
    <t>Содержание автомобильных дорог общего пользования в границах населенных пунктов</t>
  </si>
  <si>
    <t xml:space="preserve">Организация и осуществление дорожной деятельности в части приведения в нормативное состояние автомобильных дорог общего пользования местного значения </t>
  </si>
  <si>
    <t>200</t>
  </si>
  <si>
    <t>240</t>
  </si>
  <si>
    <t>Прочая закупка товаров, работ и услуг. Межбюджетные трансферты по осуществлению дорожной деятельности в части приведения в нормативное состояние автомобильных дорог общего пользования местного значения по аварийно-восстановительным работам после паводка 2019 года.</t>
  </si>
  <si>
    <t>244</t>
  </si>
  <si>
    <t>Муниципальная программа «Комплексное развитие транспортной инфраструктуры Сусанинского сельского поселения Ульчского муниципального района Хабаровского края на 2016-2025гг»</t>
  </si>
  <si>
    <t>957000000</t>
  </si>
  <si>
    <t>Расходы на реконструкцию автодорог сельского поселения</t>
  </si>
  <si>
    <t>9570000053</t>
  </si>
  <si>
    <t xml:space="preserve">Иные закупки товаров, работ и услуг для обеспечения государственных (муниципальных) нужд                   </t>
  </si>
  <si>
    <t>Прочая закупка товаров, работ и услуг</t>
  </si>
  <si>
    <t>Жилищно-коммунальное хозяйство</t>
  </si>
  <si>
    <t>Жилищноге хозяйство</t>
  </si>
  <si>
    <t>Поддержка жилищного хозяйства</t>
  </si>
  <si>
    <t>8500000000</t>
  </si>
  <si>
    <t>Капитальный ремонт муниципального жилищного фонда</t>
  </si>
  <si>
    <t>Иные закупки товаров, работ и услуг для обеспечения государственных(муниципальных) нужд</t>
  </si>
  <si>
    <t>Капитальный ремонт</t>
  </si>
  <si>
    <r>
      <t xml:space="preserve">Расходы по осуществлению полномочий по вопросам местного значения муниципальных районов, выполняемых органами местного самоуправления на основании Соглашений </t>
    </r>
    <r>
      <rPr>
        <b/>
        <i/>
        <sz val="10"/>
        <color indexed="8"/>
        <rFont val="Times New Roman"/>
        <family val="1"/>
        <charset val="204"/>
      </rPr>
      <t>по содержанию муниципального жилищного фонда</t>
    </r>
  </si>
  <si>
    <t>8520000439</t>
  </si>
  <si>
    <t xml:space="preserve">Благоустройство </t>
  </si>
  <si>
    <t>Уличное освещение</t>
  </si>
  <si>
    <t>Расходы на содержание сетей уличного освещения и освещения улиц</t>
  </si>
  <si>
    <t>8710000036</t>
  </si>
  <si>
    <t xml:space="preserve"> Прочая закупка товаров, работ и  услуг </t>
  </si>
  <si>
    <t>Организация и содержание мест захоронения</t>
  </si>
  <si>
    <t>Организация и содержание мест захоронения (кладбищ)</t>
  </si>
  <si>
    <t>Прочие мероприятия по благоустройству городских округов и поселений</t>
  </si>
  <si>
    <t>Организация и содержание мест захоронения бытовых отходов</t>
  </si>
  <si>
    <t>Прочие мероприятия по благоустройству поселения</t>
  </si>
  <si>
    <t>8740000040</t>
  </si>
  <si>
    <t>8740000440</t>
  </si>
  <si>
    <t>Культура, кинематография</t>
  </si>
  <si>
    <t>08</t>
  </si>
  <si>
    <t>Культура</t>
  </si>
  <si>
    <t>Расходы на содержание и текущий ремонт сельского Дома Культуры</t>
  </si>
  <si>
    <t>9910000055</t>
  </si>
  <si>
    <t>Социальная политика</t>
  </si>
  <si>
    <t>Пенсионное обеспечение</t>
  </si>
  <si>
    <t>Полномочия по назначению и выплате пенсий за выслугу лет муниципальным служащим сельских поселений</t>
  </si>
  <si>
    <t xml:space="preserve"> Иные межбюджетные трансферты</t>
  </si>
  <si>
    <t>Физическая культура и спорт</t>
  </si>
  <si>
    <t>Массовый спорт</t>
  </si>
  <si>
    <t>Неизвестный подраздел</t>
  </si>
  <si>
    <t>Условно утвержденные расходы</t>
  </si>
  <si>
    <t>Всего расходов</t>
  </si>
  <si>
    <t>Глава Сусанинского сельского поселения</t>
  </si>
  <si>
    <t>Распределение бюджетных ассигнований по разделам, подразделам, целевым статьям и  видам расходов классификации расходов бюджета Сусанинского сельского поселения на 2021 год и плановый период 2022,2023гг</t>
  </si>
  <si>
    <t>8310000000</t>
  </si>
  <si>
    <t>Расходы на выплаты по оплате труда работников, органов местного самоуправления</t>
  </si>
  <si>
    <t>100</t>
  </si>
  <si>
    <t xml:space="preserve"> Фонд оплаты труда государственных (муниципальных) органов по переданным полномочиям</t>
  </si>
  <si>
    <t>Расходы на оплату труда специалисту по переданным полномочиям в области жилищных отношений, в соответствии с заключенным Соглашением</t>
  </si>
  <si>
    <t>8310000441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</si>
  <si>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</si>
  <si>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по переданным полномочиям</t>
  </si>
  <si>
    <t>129</t>
  </si>
  <si>
    <t>Расходы на обеспечение функций органов местного самоуправления</t>
  </si>
  <si>
    <t>247</t>
  </si>
  <si>
    <t>Муниципальная программа «Развитие муниципальной службы в Сусанинском сельском поселении Ульчского муниципального района на 2021-2025 годы»</t>
  </si>
  <si>
    <t>Повышение квалификации, профессиональная переподготовка и обучение муниципальных служащих администрации Сусанинского сельского поселения на 2021-2025 годы»</t>
  </si>
  <si>
    <t>Защита населения и территории от чрезвычайных ситуаций природного и техногенного характера, гражданской обороны. Обеспечение пожарной безопасности</t>
  </si>
  <si>
    <t>Муниципальная программа «Развитие сельского хозяйства в Сусанинском сельском поселении Ульчского муниципального района на 2021-2025 годы»</t>
  </si>
  <si>
    <t>842005390М</t>
  </si>
  <si>
    <t>Расходы по ликвидации несанкционированных свалок</t>
  </si>
  <si>
    <t>Прочая закупка товаров, работ и услуг Поддержание санитарного состояния с. Аннинские воды</t>
  </si>
  <si>
    <t>Прочая закупка товаров, работ и услуг. Поддержание санитарного состояния с. Сусанино. Уборка территории от ТБО и мусора</t>
  </si>
  <si>
    <r>
      <t xml:space="preserve">Расходы по осуществлению полномочий по вопросам местного значения муниципальных районов, выполняемых органами местного самоуправления на основании Соглашений </t>
    </r>
    <r>
      <rPr>
        <i/>
        <sz val="10"/>
        <color indexed="8"/>
        <rFont val="Times New Roman"/>
        <family val="1"/>
        <charset val="204"/>
      </rPr>
      <t xml:space="preserve">по организации </t>
    </r>
    <r>
      <rPr>
        <i/>
        <sz val="11"/>
        <color indexed="8"/>
        <rFont val="Times New Roman"/>
        <family val="1"/>
        <charset val="204"/>
      </rPr>
      <t>сбора и вывоза бытовых отходов и мусора</t>
    </r>
  </si>
  <si>
    <t>Муниципальная программа «Развитие физической культуры и спорта в Сусанинском сельском поселении на 2018-2024 годы»</t>
  </si>
  <si>
    <t>Организация и проведение спортивных массовых мероприятий в рамках муниципальной программы развития физической культуры и спорта в Сусанинском сельском поселении на 2018-2024 годы</t>
  </si>
  <si>
    <t>Ульчского муниципального района Хабаровского края</t>
  </si>
  <si>
    <t>Приложение №5 к Проекту решения Совета депутатов Сусанинского сельского поселения Ульчского муниципального района Хабаровского края от 04.04.2022  №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</si>
</sst>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"/>
    <numFmt numFmtId="166" formatCode="0.000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vertical="top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164" fontId="2" fillId="2" borderId="6" xfId="0" applyNumberFormat="1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vertical="top" wrapText="1"/>
    </xf>
    <xf numFmtId="49" fontId="11" fillId="0" borderId="6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wrapText="1"/>
    </xf>
    <xf numFmtId="49" fontId="12" fillId="0" borderId="6" xfId="0" applyNumberFormat="1" applyFont="1" applyBorder="1" applyAlignment="1">
      <alignment vertical="top" wrapText="1"/>
    </xf>
    <xf numFmtId="49" fontId="12" fillId="0" borderId="6" xfId="0" applyNumberFormat="1" applyFont="1" applyBorder="1" applyAlignment="1">
      <alignment horizontal="center" vertical="top" wrapText="1"/>
    </xf>
    <xf numFmtId="49" fontId="13" fillId="3" borderId="6" xfId="0" applyNumberFormat="1" applyFont="1" applyFill="1" applyBorder="1" applyAlignment="1">
      <alignment horizontal="justify" vertical="top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justify" vertical="top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top" wrapText="1"/>
    </xf>
    <xf numFmtId="49" fontId="10" fillId="0" borderId="6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5" fillId="4" borderId="6" xfId="0" applyFont="1" applyFill="1" applyBorder="1" applyAlignment="1">
      <alignment vertical="top" wrapText="1"/>
    </xf>
    <xf numFmtId="49" fontId="1" fillId="4" borderId="6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justify" vertical="top" wrapText="1"/>
    </xf>
    <xf numFmtId="0" fontId="10" fillId="0" borderId="9" xfId="0" applyFont="1" applyBorder="1" applyAlignment="1">
      <alignment horizontal="justify" vertical="top" wrapText="1"/>
    </xf>
    <xf numFmtId="49" fontId="2" fillId="0" borderId="10" xfId="0" applyNumberFormat="1" applyFont="1" applyBorder="1" applyAlignment="1">
      <alignment horizontal="center" vertical="top" wrapText="1"/>
    </xf>
    <xf numFmtId="49" fontId="12" fillId="0" borderId="10" xfId="0" applyNumberFormat="1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49" fontId="12" fillId="0" borderId="11" xfId="0" applyNumberFormat="1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top" wrapText="1"/>
    </xf>
    <xf numFmtId="49" fontId="17" fillId="0" borderId="9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top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13" fillId="0" borderId="13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49" fontId="12" fillId="0" borderId="14" xfId="0" applyNumberFormat="1" applyFont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vertical="top" wrapText="1"/>
    </xf>
    <xf numFmtId="49" fontId="19" fillId="0" borderId="6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vertical="top" wrapText="1"/>
    </xf>
    <xf numFmtId="49" fontId="2" fillId="0" borderId="10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vertical="top" wrapText="1"/>
    </xf>
    <xf numFmtId="166" fontId="1" fillId="0" borderId="16" xfId="0" applyNumberFormat="1" applyFont="1" applyBorder="1" applyAlignment="1">
      <alignment horizontal="center" vertical="top" wrapText="1"/>
    </xf>
    <xf numFmtId="0" fontId="19" fillId="5" borderId="6" xfId="0" applyFont="1" applyFill="1" applyBorder="1" applyAlignment="1">
      <alignment vertical="top" wrapText="1"/>
    </xf>
    <xf numFmtId="49" fontId="2" fillId="5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top" wrapText="1"/>
    </xf>
    <xf numFmtId="49" fontId="19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vertical="center"/>
    </xf>
    <xf numFmtId="49" fontId="12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top" wrapText="1"/>
    </xf>
    <xf numFmtId="164" fontId="12" fillId="0" borderId="6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164" fontId="7" fillId="3" borderId="8" xfId="0" applyNumberFormat="1" applyFont="1" applyFill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top" wrapText="1"/>
    </xf>
    <xf numFmtId="164" fontId="12" fillId="0" borderId="8" xfId="0" applyNumberFormat="1" applyFont="1" applyBorder="1" applyAlignment="1">
      <alignment horizontal="center" vertical="top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top" wrapText="1"/>
    </xf>
    <xf numFmtId="49" fontId="15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top" wrapText="1"/>
    </xf>
    <xf numFmtId="0" fontId="15" fillId="4" borderId="6" xfId="0" applyFont="1" applyFill="1" applyBorder="1" applyAlignment="1">
      <alignment horizontal="justify" vertical="top" wrapText="1"/>
    </xf>
    <xf numFmtId="49" fontId="15" fillId="4" borderId="6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vertical="top" wrapText="1"/>
    </xf>
    <xf numFmtId="49" fontId="2" fillId="4" borderId="6" xfId="0" applyNumberFormat="1" applyFont="1" applyFill="1" applyBorder="1" applyAlignment="1">
      <alignment horizontal="center" vertical="top" wrapText="1"/>
    </xf>
    <xf numFmtId="164" fontId="2" fillId="4" borderId="8" xfId="0" applyNumberFormat="1" applyFont="1" applyFill="1" applyBorder="1" applyAlignment="1">
      <alignment horizontal="center" vertical="top" wrapText="1"/>
    </xf>
    <xf numFmtId="164" fontId="12" fillId="0" borderId="8" xfId="0" applyNumberFormat="1" applyFont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164" fontId="22" fillId="0" borderId="6" xfId="0" applyNumberFormat="1" applyFont="1" applyBorder="1" applyAlignment="1">
      <alignment horizontal="center" vertical="center"/>
    </xf>
    <xf numFmtId="0" fontId="23" fillId="4" borderId="6" xfId="0" applyFont="1" applyFill="1" applyBorder="1" applyAlignment="1">
      <alignment horizontal="left" vertical="center" wrapText="1"/>
    </xf>
    <xf numFmtId="49" fontId="19" fillId="4" borderId="6" xfId="0" applyNumberFormat="1" applyFont="1" applyFill="1" applyBorder="1" applyAlignment="1">
      <alignment horizontal="center" vertical="center" wrapText="1"/>
    </xf>
    <xf numFmtId="49" fontId="2" fillId="4" borderId="20" xfId="0" applyNumberFormat="1" applyFont="1" applyFill="1" applyBorder="1" applyAlignment="1">
      <alignment horizontal="center" vertical="center" wrapText="1"/>
    </xf>
    <xf numFmtId="49" fontId="24" fillId="4" borderId="6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165" fontId="22" fillId="0" borderId="16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165" fontId="7" fillId="3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top" wrapText="1"/>
    </xf>
    <xf numFmtId="164" fontId="1" fillId="0" borderId="21" xfId="0" applyNumberFormat="1" applyFont="1" applyBorder="1" applyAlignment="1">
      <alignment horizontal="center" vertical="center" wrapText="1"/>
    </xf>
    <xf numFmtId="164" fontId="19" fillId="0" borderId="16" xfId="0" applyNumberFormat="1" applyFont="1" applyBorder="1" applyAlignment="1">
      <alignment horizontal="center" vertical="center" wrapText="1"/>
    </xf>
    <xf numFmtId="165" fontId="2" fillId="5" borderId="8" xfId="0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top" wrapText="1"/>
    </xf>
    <xf numFmtId="49" fontId="12" fillId="4" borderId="6" xfId="0" applyNumberFormat="1" applyFont="1" applyFill="1" applyBorder="1" applyAlignment="1">
      <alignment vertical="center" wrapText="1"/>
    </xf>
    <xf numFmtId="49" fontId="12" fillId="4" borderId="6" xfId="0" applyNumberFormat="1" applyFont="1" applyFill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vertical="top" wrapText="1"/>
    </xf>
    <xf numFmtId="164" fontId="16" fillId="0" borderId="8" xfId="0" applyNumberFormat="1" applyFont="1" applyBorder="1" applyAlignment="1">
      <alignment horizontal="center" vertical="center"/>
    </xf>
    <xf numFmtId="0" fontId="26" fillId="0" borderId="0" xfId="0" applyFont="1"/>
    <xf numFmtId="0" fontId="22" fillId="0" borderId="0" xfId="0" applyFont="1" applyAlignment="1">
      <alignment horizontal="justify" vertical="center" wrapText="1"/>
    </xf>
    <xf numFmtId="0" fontId="22" fillId="0" borderId="0" xfId="0" applyFont="1"/>
    <xf numFmtId="49" fontId="12" fillId="0" borderId="0" xfId="0" applyNumberFormat="1" applyFont="1" applyAlignment="1">
      <alignment vertical="top" wrapText="1"/>
    </xf>
    <xf numFmtId="49" fontId="21" fillId="0" borderId="0" xfId="0" applyNumberFormat="1" applyFont="1" applyAlignment="1">
      <alignment horizontal="right" wrapText="1"/>
    </xf>
    <xf numFmtId="0" fontId="10" fillId="0" borderId="6" xfId="0" applyFont="1" applyBorder="1" applyAlignment="1">
      <alignment vertical="top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164" fontId="12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top" wrapText="1"/>
    </xf>
    <xf numFmtId="49" fontId="19" fillId="0" borderId="5" xfId="0" applyNumberFormat="1" applyFont="1" applyBorder="1" applyAlignment="1">
      <alignment horizontal="center" vertical="center" wrapText="1"/>
    </xf>
    <xf numFmtId="49" fontId="19" fillId="0" borderId="14" xfId="0" applyNumberFormat="1" applyFont="1" applyBorder="1" applyAlignment="1">
      <alignment horizontal="center" vertical="center" wrapText="1"/>
    </xf>
    <xf numFmtId="164" fontId="19" fillId="0" borderId="18" xfId="0" applyNumberFormat="1" applyFont="1" applyBorder="1" applyAlignment="1">
      <alignment horizontal="center" vertical="center" wrapText="1"/>
    </xf>
    <xf numFmtId="164" fontId="19" fillId="0" borderId="1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5"/>
  <sheetViews>
    <sheetView tabSelected="1" workbookViewId="0">
      <selection activeCell="A5" sqref="A5:F8"/>
    </sheetView>
  </sheetViews>
  <sheetFormatPr defaultRowHeight="15" x14ac:dyDescent="0.25"/>
  <cols>
    <col min="1" max="1" width="52.85546875" customWidth="1"/>
    <col min="2" max="2" width="6.7109375" customWidth="1"/>
    <col min="3" max="3" width="7.5703125" customWidth="1"/>
    <col min="4" max="4" width="13.28515625" customWidth="1"/>
    <col min="5" max="5" width="8" customWidth="1"/>
    <col min="6" max="6" width="26.5703125" customWidth="1"/>
    <col min="253" max="253" width="60.42578125" customWidth="1"/>
    <col min="254" max="254" width="8.28515625" customWidth="1"/>
    <col min="255" max="255" width="8.85546875" customWidth="1"/>
    <col min="256" max="256" width="13.140625" customWidth="1"/>
    <col min="257" max="257" width="8" customWidth="1"/>
    <col min="258" max="258" width="15" customWidth="1"/>
    <col min="259" max="259" width="12.85546875" customWidth="1"/>
    <col min="260" max="260" width="13.140625" customWidth="1"/>
    <col min="509" max="509" width="60.42578125" customWidth="1"/>
    <col min="510" max="510" width="8.28515625" customWidth="1"/>
    <col min="511" max="511" width="8.85546875" customWidth="1"/>
    <col min="512" max="512" width="13.140625" customWidth="1"/>
    <col min="513" max="513" width="8" customWidth="1"/>
    <col min="514" max="514" width="15" customWidth="1"/>
    <col min="515" max="515" width="12.85546875" customWidth="1"/>
    <col min="516" max="516" width="13.140625" customWidth="1"/>
    <col min="765" max="765" width="60.42578125" customWidth="1"/>
    <col min="766" max="766" width="8.28515625" customWidth="1"/>
    <col min="767" max="767" width="8.85546875" customWidth="1"/>
    <col min="768" max="768" width="13.140625" customWidth="1"/>
    <col min="769" max="769" width="8" customWidth="1"/>
    <col min="770" max="770" width="15" customWidth="1"/>
    <col min="771" max="771" width="12.85546875" customWidth="1"/>
    <col min="772" max="772" width="13.140625" customWidth="1"/>
    <col min="1021" max="1021" width="60.42578125" customWidth="1"/>
    <col min="1022" max="1022" width="8.28515625" customWidth="1"/>
    <col min="1023" max="1023" width="8.85546875" customWidth="1"/>
    <col min="1024" max="1024" width="13.140625" customWidth="1"/>
    <col min="1025" max="1025" width="8" customWidth="1"/>
    <col min="1026" max="1026" width="15" customWidth="1"/>
    <col min="1027" max="1027" width="12.85546875" customWidth="1"/>
    <col min="1028" max="1028" width="13.140625" customWidth="1"/>
    <col min="1277" max="1277" width="60.42578125" customWidth="1"/>
    <col min="1278" max="1278" width="8.28515625" customWidth="1"/>
    <col min="1279" max="1279" width="8.85546875" customWidth="1"/>
    <col min="1280" max="1280" width="13.140625" customWidth="1"/>
    <col min="1281" max="1281" width="8" customWidth="1"/>
    <col min="1282" max="1282" width="15" customWidth="1"/>
    <col min="1283" max="1283" width="12.85546875" customWidth="1"/>
    <col min="1284" max="1284" width="13.140625" customWidth="1"/>
    <col min="1533" max="1533" width="60.42578125" customWidth="1"/>
    <col min="1534" max="1534" width="8.28515625" customWidth="1"/>
    <col min="1535" max="1535" width="8.85546875" customWidth="1"/>
    <col min="1536" max="1536" width="13.140625" customWidth="1"/>
    <col min="1537" max="1537" width="8" customWidth="1"/>
    <col min="1538" max="1538" width="15" customWidth="1"/>
    <col min="1539" max="1539" width="12.85546875" customWidth="1"/>
    <col min="1540" max="1540" width="13.140625" customWidth="1"/>
    <col min="1789" max="1789" width="60.42578125" customWidth="1"/>
    <col min="1790" max="1790" width="8.28515625" customWidth="1"/>
    <col min="1791" max="1791" width="8.85546875" customWidth="1"/>
    <col min="1792" max="1792" width="13.140625" customWidth="1"/>
    <col min="1793" max="1793" width="8" customWidth="1"/>
    <col min="1794" max="1794" width="15" customWidth="1"/>
    <col min="1795" max="1795" width="12.85546875" customWidth="1"/>
    <col min="1796" max="1796" width="13.140625" customWidth="1"/>
    <col min="2045" max="2045" width="60.42578125" customWidth="1"/>
    <col min="2046" max="2046" width="8.28515625" customWidth="1"/>
    <col min="2047" max="2047" width="8.85546875" customWidth="1"/>
    <col min="2048" max="2048" width="13.140625" customWidth="1"/>
    <col min="2049" max="2049" width="8" customWidth="1"/>
    <col min="2050" max="2050" width="15" customWidth="1"/>
    <col min="2051" max="2051" width="12.85546875" customWidth="1"/>
    <col min="2052" max="2052" width="13.140625" customWidth="1"/>
    <col min="2301" max="2301" width="60.42578125" customWidth="1"/>
    <col min="2302" max="2302" width="8.28515625" customWidth="1"/>
    <col min="2303" max="2303" width="8.85546875" customWidth="1"/>
    <col min="2304" max="2304" width="13.140625" customWidth="1"/>
    <col min="2305" max="2305" width="8" customWidth="1"/>
    <col min="2306" max="2306" width="15" customWidth="1"/>
    <col min="2307" max="2307" width="12.85546875" customWidth="1"/>
    <col min="2308" max="2308" width="13.140625" customWidth="1"/>
    <col min="2557" max="2557" width="60.42578125" customWidth="1"/>
    <col min="2558" max="2558" width="8.28515625" customWidth="1"/>
    <col min="2559" max="2559" width="8.85546875" customWidth="1"/>
    <col min="2560" max="2560" width="13.140625" customWidth="1"/>
    <col min="2561" max="2561" width="8" customWidth="1"/>
    <col min="2562" max="2562" width="15" customWidth="1"/>
    <col min="2563" max="2563" width="12.85546875" customWidth="1"/>
    <col min="2564" max="2564" width="13.140625" customWidth="1"/>
    <col min="2813" max="2813" width="60.42578125" customWidth="1"/>
    <col min="2814" max="2814" width="8.28515625" customWidth="1"/>
    <col min="2815" max="2815" width="8.85546875" customWidth="1"/>
    <col min="2816" max="2816" width="13.140625" customWidth="1"/>
    <col min="2817" max="2817" width="8" customWidth="1"/>
    <col min="2818" max="2818" width="15" customWidth="1"/>
    <col min="2819" max="2819" width="12.85546875" customWidth="1"/>
    <col min="2820" max="2820" width="13.140625" customWidth="1"/>
    <col min="3069" max="3069" width="60.42578125" customWidth="1"/>
    <col min="3070" max="3070" width="8.28515625" customWidth="1"/>
    <col min="3071" max="3071" width="8.85546875" customWidth="1"/>
    <col min="3072" max="3072" width="13.140625" customWidth="1"/>
    <col min="3073" max="3073" width="8" customWidth="1"/>
    <col min="3074" max="3074" width="15" customWidth="1"/>
    <col min="3075" max="3075" width="12.85546875" customWidth="1"/>
    <col min="3076" max="3076" width="13.140625" customWidth="1"/>
    <col min="3325" max="3325" width="60.42578125" customWidth="1"/>
    <col min="3326" max="3326" width="8.28515625" customWidth="1"/>
    <col min="3327" max="3327" width="8.85546875" customWidth="1"/>
    <col min="3328" max="3328" width="13.140625" customWidth="1"/>
    <col min="3329" max="3329" width="8" customWidth="1"/>
    <col min="3330" max="3330" width="15" customWidth="1"/>
    <col min="3331" max="3331" width="12.85546875" customWidth="1"/>
    <col min="3332" max="3332" width="13.140625" customWidth="1"/>
    <col min="3581" max="3581" width="60.42578125" customWidth="1"/>
    <col min="3582" max="3582" width="8.28515625" customWidth="1"/>
    <col min="3583" max="3583" width="8.85546875" customWidth="1"/>
    <col min="3584" max="3584" width="13.140625" customWidth="1"/>
    <col min="3585" max="3585" width="8" customWidth="1"/>
    <col min="3586" max="3586" width="15" customWidth="1"/>
    <col min="3587" max="3587" width="12.85546875" customWidth="1"/>
    <col min="3588" max="3588" width="13.140625" customWidth="1"/>
    <col min="3837" max="3837" width="60.42578125" customWidth="1"/>
    <col min="3838" max="3838" width="8.28515625" customWidth="1"/>
    <col min="3839" max="3839" width="8.85546875" customWidth="1"/>
    <col min="3840" max="3840" width="13.140625" customWidth="1"/>
    <col min="3841" max="3841" width="8" customWidth="1"/>
    <col min="3842" max="3842" width="15" customWidth="1"/>
    <col min="3843" max="3843" width="12.85546875" customWidth="1"/>
    <col min="3844" max="3844" width="13.140625" customWidth="1"/>
    <col min="4093" max="4093" width="60.42578125" customWidth="1"/>
    <col min="4094" max="4094" width="8.28515625" customWidth="1"/>
    <col min="4095" max="4095" width="8.85546875" customWidth="1"/>
    <col min="4096" max="4096" width="13.140625" customWidth="1"/>
    <col min="4097" max="4097" width="8" customWidth="1"/>
    <col min="4098" max="4098" width="15" customWidth="1"/>
    <col min="4099" max="4099" width="12.85546875" customWidth="1"/>
    <col min="4100" max="4100" width="13.140625" customWidth="1"/>
    <col min="4349" max="4349" width="60.42578125" customWidth="1"/>
    <col min="4350" max="4350" width="8.28515625" customWidth="1"/>
    <col min="4351" max="4351" width="8.85546875" customWidth="1"/>
    <col min="4352" max="4352" width="13.140625" customWidth="1"/>
    <col min="4353" max="4353" width="8" customWidth="1"/>
    <col min="4354" max="4354" width="15" customWidth="1"/>
    <col min="4355" max="4355" width="12.85546875" customWidth="1"/>
    <col min="4356" max="4356" width="13.140625" customWidth="1"/>
    <col min="4605" max="4605" width="60.42578125" customWidth="1"/>
    <col min="4606" max="4606" width="8.28515625" customWidth="1"/>
    <col min="4607" max="4607" width="8.85546875" customWidth="1"/>
    <col min="4608" max="4608" width="13.140625" customWidth="1"/>
    <col min="4609" max="4609" width="8" customWidth="1"/>
    <col min="4610" max="4610" width="15" customWidth="1"/>
    <col min="4611" max="4611" width="12.85546875" customWidth="1"/>
    <col min="4612" max="4612" width="13.140625" customWidth="1"/>
    <col min="4861" max="4861" width="60.42578125" customWidth="1"/>
    <col min="4862" max="4862" width="8.28515625" customWidth="1"/>
    <col min="4863" max="4863" width="8.85546875" customWidth="1"/>
    <col min="4864" max="4864" width="13.140625" customWidth="1"/>
    <col min="4865" max="4865" width="8" customWidth="1"/>
    <col min="4866" max="4866" width="15" customWidth="1"/>
    <col min="4867" max="4867" width="12.85546875" customWidth="1"/>
    <col min="4868" max="4868" width="13.140625" customWidth="1"/>
    <col min="5117" max="5117" width="60.42578125" customWidth="1"/>
    <col min="5118" max="5118" width="8.28515625" customWidth="1"/>
    <col min="5119" max="5119" width="8.85546875" customWidth="1"/>
    <col min="5120" max="5120" width="13.140625" customWidth="1"/>
    <col min="5121" max="5121" width="8" customWidth="1"/>
    <col min="5122" max="5122" width="15" customWidth="1"/>
    <col min="5123" max="5123" width="12.85546875" customWidth="1"/>
    <col min="5124" max="5124" width="13.140625" customWidth="1"/>
    <col min="5373" max="5373" width="60.42578125" customWidth="1"/>
    <col min="5374" max="5374" width="8.28515625" customWidth="1"/>
    <col min="5375" max="5375" width="8.85546875" customWidth="1"/>
    <col min="5376" max="5376" width="13.140625" customWidth="1"/>
    <col min="5377" max="5377" width="8" customWidth="1"/>
    <col min="5378" max="5378" width="15" customWidth="1"/>
    <col min="5379" max="5379" width="12.85546875" customWidth="1"/>
    <col min="5380" max="5380" width="13.140625" customWidth="1"/>
    <col min="5629" max="5629" width="60.42578125" customWidth="1"/>
    <col min="5630" max="5630" width="8.28515625" customWidth="1"/>
    <col min="5631" max="5631" width="8.85546875" customWidth="1"/>
    <col min="5632" max="5632" width="13.140625" customWidth="1"/>
    <col min="5633" max="5633" width="8" customWidth="1"/>
    <col min="5634" max="5634" width="15" customWidth="1"/>
    <col min="5635" max="5635" width="12.85546875" customWidth="1"/>
    <col min="5636" max="5636" width="13.140625" customWidth="1"/>
    <col min="5885" max="5885" width="60.42578125" customWidth="1"/>
    <col min="5886" max="5886" width="8.28515625" customWidth="1"/>
    <col min="5887" max="5887" width="8.85546875" customWidth="1"/>
    <col min="5888" max="5888" width="13.140625" customWidth="1"/>
    <col min="5889" max="5889" width="8" customWidth="1"/>
    <col min="5890" max="5890" width="15" customWidth="1"/>
    <col min="5891" max="5891" width="12.85546875" customWidth="1"/>
    <col min="5892" max="5892" width="13.140625" customWidth="1"/>
    <col min="6141" max="6141" width="60.42578125" customWidth="1"/>
    <col min="6142" max="6142" width="8.28515625" customWidth="1"/>
    <col min="6143" max="6143" width="8.85546875" customWidth="1"/>
    <col min="6144" max="6144" width="13.140625" customWidth="1"/>
    <col min="6145" max="6145" width="8" customWidth="1"/>
    <col min="6146" max="6146" width="15" customWidth="1"/>
    <col min="6147" max="6147" width="12.85546875" customWidth="1"/>
    <col min="6148" max="6148" width="13.140625" customWidth="1"/>
    <col min="6397" max="6397" width="60.42578125" customWidth="1"/>
    <col min="6398" max="6398" width="8.28515625" customWidth="1"/>
    <col min="6399" max="6399" width="8.85546875" customWidth="1"/>
    <col min="6400" max="6400" width="13.140625" customWidth="1"/>
    <col min="6401" max="6401" width="8" customWidth="1"/>
    <col min="6402" max="6402" width="15" customWidth="1"/>
    <col min="6403" max="6403" width="12.85546875" customWidth="1"/>
    <col min="6404" max="6404" width="13.140625" customWidth="1"/>
    <col min="6653" max="6653" width="60.42578125" customWidth="1"/>
    <col min="6654" max="6654" width="8.28515625" customWidth="1"/>
    <col min="6655" max="6655" width="8.85546875" customWidth="1"/>
    <col min="6656" max="6656" width="13.140625" customWidth="1"/>
    <col min="6657" max="6657" width="8" customWidth="1"/>
    <col min="6658" max="6658" width="15" customWidth="1"/>
    <col min="6659" max="6659" width="12.85546875" customWidth="1"/>
    <col min="6660" max="6660" width="13.140625" customWidth="1"/>
    <col min="6909" max="6909" width="60.42578125" customWidth="1"/>
    <col min="6910" max="6910" width="8.28515625" customWidth="1"/>
    <col min="6911" max="6911" width="8.85546875" customWidth="1"/>
    <col min="6912" max="6912" width="13.140625" customWidth="1"/>
    <col min="6913" max="6913" width="8" customWidth="1"/>
    <col min="6914" max="6914" width="15" customWidth="1"/>
    <col min="6915" max="6915" width="12.85546875" customWidth="1"/>
    <col min="6916" max="6916" width="13.140625" customWidth="1"/>
    <col min="7165" max="7165" width="60.42578125" customWidth="1"/>
    <col min="7166" max="7166" width="8.28515625" customWidth="1"/>
    <col min="7167" max="7167" width="8.85546875" customWidth="1"/>
    <col min="7168" max="7168" width="13.140625" customWidth="1"/>
    <col min="7169" max="7169" width="8" customWidth="1"/>
    <col min="7170" max="7170" width="15" customWidth="1"/>
    <col min="7171" max="7171" width="12.85546875" customWidth="1"/>
    <col min="7172" max="7172" width="13.140625" customWidth="1"/>
    <col min="7421" max="7421" width="60.42578125" customWidth="1"/>
    <col min="7422" max="7422" width="8.28515625" customWidth="1"/>
    <col min="7423" max="7423" width="8.85546875" customWidth="1"/>
    <col min="7424" max="7424" width="13.140625" customWidth="1"/>
    <col min="7425" max="7425" width="8" customWidth="1"/>
    <col min="7426" max="7426" width="15" customWidth="1"/>
    <col min="7427" max="7427" width="12.85546875" customWidth="1"/>
    <col min="7428" max="7428" width="13.140625" customWidth="1"/>
    <col min="7677" max="7677" width="60.42578125" customWidth="1"/>
    <col min="7678" max="7678" width="8.28515625" customWidth="1"/>
    <col min="7679" max="7679" width="8.85546875" customWidth="1"/>
    <col min="7680" max="7680" width="13.140625" customWidth="1"/>
    <col min="7681" max="7681" width="8" customWidth="1"/>
    <col min="7682" max="7682" width="15" customWidth="1"/>
    <col min="7683" max="7683" width="12.85546875" customWidth="1"/>
    <col min="7684" max="7684" width="13.140625" customWidth="1"/>
    <col min="7933" max="7933" width="60.42578125" customWidth="1"/>
    <col min="7934" max="7934" width="8.28515625" customWidth="1"/>
    <col min="7935" max="7935" width="8.85546875" customWidth="1"/>
    <col min="7936" max="7936" width="13.140625" customWidth="1"/>
    <col min="7937" max="7937" width="8" customWidth="1"/>
    <col min="7938" max="7938" width="15" customWidth="1"/>
    <col min="7939" max="7939" width="12.85546875" customWidth="1"/>
    <col min="7940" max="7940" width="13.140625" customWidth="1"/>
    <col min="8189" max="8189" width="60.42578125" customWidth="1"/>
    <col min="8190" max="8190" width="8.28515625" customWidth="1"/>
    <col min="8191" max="8191" width="8.85546875" customWidth="1"/>
    <col min="8192" max="8192" width="13.140625" customWidth="1"/>
    <col min="8193" max="8193" width="8" customWidth="1"/>
    <col min="8194" max="8194" width="15" customWidth="1"/>
    <col min="8195" max="8195" width="12.85546875" customWidth="1"/>
    <col min="8196" max="8196" width="13.140625" customWidth="1"/>
    <col min="8445" max="8445" width="60.42578125" customWidth="1"/>
    <col min="8446" max="8446" width="8.28515625" customWidth="1"/>
    <col min="8447" max="8447" width="8.85546875" customWidth="1"/>
    <col min="8448" max="8448" width="13.140625" customWidth="1"/>
    <col min="8449" max="8449" width="8" customWidth="1"/>
    <col min="8450" max="8450" width="15" customWidth="1"/>
    <col min="8451" max="8451" width="12.85546875" customWidth="1"/>
    <col min="8452" max="8452" width="13.140625" customWidth="1"/>
    <col min="8701" max="8701" width="60.42578125" customWidth="1"/>
    <col min="8702" max="8702" width="8.28515625" customWidth="1"/>
    <col min="8703" max="8703" width="8.85546875" customWidth="1"/>
    <col min="8704" max="8704" width="13.140625" customWidth="1"/>
    <col min="8705" max="8705" width="8" customWidth="1"/>
    <col min="8706" max="8706" width="15" customWidth="1"/>
    <col min="8707" max="8707" width="12.85546875" customWidth="1"/>
    <col min="8708" max="8708" width="13.140625" customWidth="1"/>
    <col min="8957" max="8957" width="60.42578125" customWidth="1"/>
    <col min="8958" max="8958" width="8.28515625" customWidth="1"/>
    <col min="8959" max="8959" width="8.85546875" customWidth="1"/>
    <col min="8960" max="8960" width="13.140625" customWidth="1"/>
    <col min="8961" max="8961" width="8" customWidth="1"/>
    <col min="8962" max="8962" width="15" customWidth="1"/>
    <col min="8963" max="8963" width="12.85546875" customWidth="1"/>
    <col min="8964" max="8964" width="13.140625" customWidth="1"/>
    <col min="9213" max="9213" width="60.42578125" customWidth="1"/>
    <col min="9214" max="9214" width="8.28515625" customWidth="1"/>
    <col min="9215" max="9215" width="8.85546875" customWidth="1"/>
    <col min="9216" max="9216" width="13.140625" customWidth="1"/>
    <col min="9217" max="9217" width="8" customWidth="1"/>
    <col min="9218" max="9218" width="15" customWidth="1"/>
    <col min="9219" max="9219" width="12.85546875" customWidth="1"/>
    <col min="9220" max="9220" width="13.140625" customWidth="1"/>
    <col min="9469" max="9469" width="60.42578125" customWidth="1"/>
    <col min="9470" max="9470" width="8.28515625" customWidth="1"/>
    <col min="9471" max="9471" width="8.85546875" customWidth="1"/>
    <col min="9472" max="9472" width="13.140625" customWidth="1"/>
    <col min="9473" max="9473" width="8" customWidth="1"/>
    <col min="9474" max="9474" width="15" customWidth="1"/>
    <col min="9475" max="9475" width="12.85546875" customWidth="1"/>
    <col min="9476" max="9476" width="13.140625" customWidth="1"/>
    <col min="9725" max="9725" width="60.42578125" customWidth="1"/>
    <col min="9726" max="9726" width="8.28515625" customWidth="1"/>
    <col min="9727" max="9727" width="8.85546875" customWidth="1"/>
    <col min="9728" max="9728" width="13.140625" customWidth="1"/>
    <col min="9729" max="9729" width="8" customWidth="1"/>
    <col min="9730" max="9730" width="15" customWidth="1"/>
    <col min="9731" max="9731" width="12.85546875" customWidth="1"/>
    <col min="9732" max="9732" width="13.140625" customWidth="1"/>
    <col min="9981" max="9981" width="60.42578125" customWidth="1"/>
    <col min="9982" max="9982" width="8.28515625" customWidth="1"/>
    <col min="9983" max="9983" width="8.85546875" customWidth="1"/>
    <col min="9984" max="9984" width="13.140625" customWidth="1"/>
    <col min="9985" max="9985" width="8" customWidth="1"/>
    <col min="9986" max="9986" width="15" customWidth="1"/>
    <col min="9987" max="9987" width="12.85546875" customWidth="1"/>
    <col min="9988" max="9988" width="13.140625" customWidth="1"/>
    <col min="10237" max="10237" width="60.42578125" customWidth="1"/>
    <col min="10238" max="10238" width="8.28515625" customWidth="1"/>
    <col min="10239" max="10239" width="8.85546875" customWidth="1"/>
    <col min="10240" max="10240" width="13.140625" customWidth="1"/>
    <col min="10241" max="10241" width="8" customWidth="1"/>
    <col min="10242" max="10242" width="15" customWidth="1"/>
    <col min="10243" max="10243" width="12.85546875" customWidth="1"/>
    <col min="10244" max="10244" width="13.140625" customWidth="1"/>
    <col min="10493" max="10493" width="60.42578125" customWidth="1"/>
    <col min="10494" max="10494" width="8.28515625" customWidth="1"/>
    <col min="10495" max="10495" width="8.85546875" customWidth="1"/>
    <col min="10496" max="10496" width="13.140625" customWidth="1"/>
    <col min="10497" max="10497" width="8" customWidth="1"/>
    <col min="10498" max="10498" width="15" customWidth="1"/>
    <col min="10499" max="10499" width="12.85546875" customWidth="1"/>
    <col min="10500" max="10500" width="13.140625" customWidth="1"/>
    <col min="10749" max="10749" width="60.42578125" customWidth="1"/>
    <col min="10750" max="10750" width="8.28515625" customWidth="1"/>
    <col min="10751" max="10751" width="8.85546875" customWidth="1"/>
    <col min="10752" max="10752" width="13.140625" customWidth="1"/>
    <col min="10753" max="10753" width="8" customWidth="1"/>
    <col min="10754" max="10754" width="15" customWidth="1"/>
    <col min="10755" max="10755" width="12.85546875" customWidth="1"/>
    <col min="10756" max="10756" width="13.140625" customWidth="1"/>
    <col min="11005" max="11005" width="60.42578125" customWidth="1"/>
    <col min="11006" max="11006" width="8.28515625" customWidth="1"/>
    <col min="11007" max="11007" width="8.85546875" customWidth="1"/>
    <col min="11008" max="11008" width="13.140625" customWidth="1"/>
    <col min="11009" max="11009" width="8" customWidth="1"/>
    <col min="11010" max="11010" width="15" customWidth="1"/>
    <col min="11011" max="11011" width="12.85546875" customWidth="1"/>
    <col min="11012" max="11012" width="13.140625" customWidth="1"/>
    <col min="11261" max="11261" width="60.42578125" customWidth="1"/>
    <col min="11262" max="11262" width="8.28515625" customWidth="1"/>
    <col min="11263" max="11263" width="8.85546875" customWidth="1"/>
    <col min="11264" max="11264" width="13.140625" customWidth="1"/>
    <col min="11265" max="11265" width="8" customWidth="1"/>
    <col min="11266" max="11266" width="15" customWidth="1"/>
    <col min="11267" max="11267" width="12.85546875" customWidth="1"/>
    <col min="11268" max="11268" width="13.140625" customWidth="1"/>
    <col min="11517" max="11517" width="60.42578125" customWidth="1"/>
    <col min="11518" max="11518" width="8.28515625" customWidth="1"/>
    <col min="11519" max="11519" width="8.85546875" customWidth="1"/>
    <col min="11520" max="11520" width="13.140625" customWidth="1"/>
    <col min="11521" max="11521" width="8" customWidth="1"/>
    <col min="11522" max="11522" width="15" customWidth="1"/>
    <col min="11523" max="11523" width="12.85546875" customWidth="1"/>
    <col min="11524" max="11524" width="13.140625" customWidth="1"/>
    <col min="11773" max="11773" width="60.42578125" customWidth="1"/>
    <col min="11774" max="11774" width="8.28515625" customWidth="1"/>
    <col min="11775" max="11775" width="8.85546875" customWidth="1"/>
    <col min="11776" max="11776" width="13.140625" customWidth="1"/>
    <col min="11777" max="11777" width="8" customWidth="1"/>
    <col min="11778" max="11778" width="15" customWidth="1"/>
    <col min="11779" max="11779" width="12.85546875" customWidth="1"/>
    <col min="11780" max="11780" width="13.140625" customWidth="1"/>
    <col min="12029" max="12029" width="60.42578125" customWidth="1"/>
    <col min="12030" max="12030" width="8.28515625" customWidth="1"/>
    <col min="12031" max="12031" width="8.85546875" customWidth="1"/>
    <col min="12032" max="12032" width="13.140625" customWidth="1"/>
    <col min="12033" max="12033" width="8" customWidth="1"/>
    <col min="12034" max="12034" width="15" customWidth="1"/>
    <col min="12035" max="12035" width="12.85546875" customWidth="1"/>
    <col min="12036" max="12036" width="13.140625" customWidth="1"/>
    <col min="12285" max="12285" width="60.42578125" customWidth="1"/>
    <col min="12286" max="12286" width="8.28515625" customWidth="1"/>
    <col min="12287" max="12287" width="8.85546875" customWidth="1"/>
    <col min="12288" max="12288" width="13.140625" customWidth="1"/>
    <col min="12289" max="12289" width="8" customWidth="1"/>
    <col min="12290" max="12290" width="15" customWidth="1"/>
    <col min="12291" max="12291" width="12.85546875" customWidth="1"/>
    <col min="12292" max="12292" width="13.140625" customWidth="1"/>
    <col min="12541" max="12541" width="60.42578125" customWidth="1"/>
    <col min="12542" max="12542" width="8.28515625" customWidth="1"/>
    <col min="12543" max="12543" width="8.85546875" customWidth="1"/>
    <col min="12544" max="12544" width="13.140625" customWidth="1"/>
    <col min="12545" max="12545" width="8" customWidth="1"/>
    <col min="12546" max="12546" width="15" customWidth="1"/>
    <col min="12547" max="12547" width="12.85546875" customWidth="1"/>
    <col min="12548" max="12548" width="13.140625" customWidth="1"/>
    <col min="12797" max="12797" width="60.42578125" customWidth="1"/>
    <col min="12798" max="12798" width="8.28515625" customWidth="1"/>
    <col min="12799" max="12799" width="8.85546875" customWidth="1"/>
    <col min="12800" max="12800" width="13.140625" customWidth="1"/>
    <col min="12801" max="12801" width="8" customWidth="1"/>
    <col min="12802" max="12802" width="15" customWidth="1"/>
    <col min="12803" max="12803" width="12.85546875" customWidth="1"/>
    <col min="12804" max="12804" width="13.140625" customWidth="1"/>
    <col min="13053" max="13053" width="60.42578125" customWidth="1"/>
    <col min="13054" max="13054" width="8.28515625" customWidth="1"/>
    <col min="13055" max="13055" width="8.85546875" customWidth="1"/>
    <col min="13056" max="13056" width="13.140625" customWidth="1"/>
    <col min="13057" max="13057" width="8" customWidth="1"/>
    <col min="13058" max="13058" width="15" customWidth="1"/>
    <col min="13059" max="13059" width="12.85546875" customWidth="1"/>
    <col min="13060" max="13060" width="13.140625" customWidth="1"/>
    <col min="13309" max="13309" width="60.42578125" customWidth="1"/>
    <col min="13310" max="13310" width="8.28515625" customWidth="1"/>
    <col min="13311" max="13311" width="8.85546875" customWidth="1"/>
    <col min="13312" max="13312" width="13.140625" customWidth="1"/>
    <col min="13313" max="13313" width="8" customWidth="1"/>
    <col min="13314" max="13314" width="15" customWidth="1"/>
    <col min="13315" max="13315" width="12.85546875" customWidth="1"/>
    <col min="13316" max="13316" width="13.140625" customWidth="1"/>
    <col min="13565" max="13565" width="60.42578125" customWidth="1"/>
    <col min="13566" max="13566" width="8.28515625" customWidth="1"/>
    <col min="13567" max="13567" width="8.85546875" customWidth="1"/>
    <col min="13568" max="13568" width="13.140625" customWidth="1"/>
    <col min="13569" max="13569" width="8" customWidth="1"/>
    <col min="13570" max="13570" width="15" customWidth="1"/>
    <col min="13571" max="13571" width="12.85546875" customWidth="1"/>
    <col min="13572" max="13572" width="13.140625" customWidth="1"/>
    <col min="13821" max="13821" width="60.42578125" customWidth="1"/>
    <col min="13822" max="13822" width="8.28515625" customWidth="1"/>
    <col min="13823" max="13823" width="8.85546875" customWidth="1"/>
    <col min="13824" max="13824" width="13.140625" customWidth="1"/>
    <col min="13825" max="13825" width="8" customWidth="1"/>
    <col min="13826" max="13826" width="15" customWidth="1"/>
    <col min="13827" max="13827" width="12.85546875" customWidth="1"/>
    <col min="13828" max="13828" width="13.140625" customWidth="1"/>
    <col min="14077" max="14077" width="60.42578125" customWidth="1"/>
    <col min="14078" max="14078" width="8.28515625" customWidth="1"/>
    <col min="14079" max="14079" width="8.85546875" customWidth="1"/>
    <col min="14080" max="14080" width="13.140625" customWidth="1"/>
    <col min="14081" max="14081" width="8" customWidth="1"/>
    <col min="14082" max="14082" width="15" customWidth="1"/>
    <col min="14083" max="14083" width="12.85546875" customWidth="1"/>
    <col min="14084" max="14084" width="13.140625" customWidth="1"/>
    <col min="14333" max="14333" width="60.42578125" customWidth="1"/>
    <col min="14334" max="14334" width="8.28515625" customWidth="1"/>
    <col min="14335" max="14335" width="8.85546875" customWidth="1"/>
    <col min="14336" max="14336" width="13.140625" customWidth="1"/>
    <col min="14337" max="14337" width="8" customWidth="1"/>
    <col min="14338" max="14338" width="15" customWidth="1"/>
    <col min="14339" max="14339" width="12.85546875" customWidth="1"/>
    <col min="14340" max="14340" width="13.140625" customWidth="1"/>
    <col min="14589" max="14589" width="60.42578125" customWidth="1"/>
    <col min="14590" max="14590" width="8.28515625" customWidth="1"/>
    <col min="14591" max="14591" width="8.85546875" customWidth="1"/>
    <col min="14592" max="14592" width="13.140625" customWidth="1"/>
    <col min="14593" max="14593" width="8" customWidth="1"/>
    <col min="14594" max="14594" width="15" customWidth="1"/>
    <col min="14595" max="14595" width="12.85546875" customWidth="1"/>
    <col min="14596" max="14596" width="13.140625" customWidth="1"/>
    <col min="14845" max="14845" width="60.42578125" customWidth="1"/>
    <col min="14846" max="14846" width="8.28515625" customWidth="1"/>
    <col min="14847" max="14847" width="8.85546875" customWidth="1"/>
    <col min="14848" max="14848" width="13.140625" customWidth="1"/>
    <col min="14849" max="14849" width="8" customWidth="1"/>
    <col min="14850" max="14850" width="15" customWidth="1"/>
    <col min="14851" max="14851" width="12.85546875" customWidth="1"/>
    <col min="14852" max="14852" width="13.140625" customWidth="1"/>
    <col min="15101" max="15101" width="60.42578125" customWidth="1"/>
    <col min="15102" max="15102" width="8.28515625" customWidth="1"/>
    <col min="15103" max="15103" width="8.85546875" customWidth="1"/>
    <col min="15104" max="15104" width="13.140625" customWidth="1"/>
    <col min="15105" max="15105" width="8" customWidth="1"/>
    <col min="15106" max="15106" width="15" customWidth="1"/>
    <col min="15107" max="15107" width="12.85546875" customWidth="1"/>
    <col min="15108" max="15108" width="13.140625" customWidth="1"/>
    <col min="15357" max="15357" width="60.42578125" customWidth="1"/>
    <col min="15358" max="15358" width="8.28515625" customWidth="1"/>
    <col min="15359" max="15359" width="8.85546875" customWidth="1"/>
    <col min="15360" max="15360" width="13.140625" customWidth="1"/>
    <col min="15361" max="15361" width="8" customWidth="1"/>
    <col min="15362" max="15362" width="15" customWidth="1"/>
    <col min="15363" max="15363" width="12.85546875" customWidth="1"/>
    <col min="15364" max="15364" width="13.140625" customWidth="1"/>
    <col min="15613" max="15613" width="60.42578125" customWidth="1"/>
    <col min="15614" max="15614" width="8.28515625" customWidth="1"/>
    <col min="15615" max="15615" width="8.85546875" customWidth="1"/>
    <col min="15616" max="15616" width="13.140625" customWidth="1"/>
    <col min="15617" max="15617" width="8" customWidth="1"/>
    <col min="15618" max="15618" width="15" customWidth="1"/>
    <col min="15619" max="15619" width="12.85546875" customWidth="1"/>
    <col min="15620" max="15620" width="13.140625" customWidth="1"/>
    <col min="15869" max="15869" width="60.42578125" customWidth="1"/>
    <col min="15870" max="15870" width="8.28515625" customWidth="1"/>
    <col min="15871" max="15871" width="8.85546875" customWidth="1"/>
    <col min="15872" max="15872" width="13.140625" customWidth="1"/>
    <col min="15873" max="15873" width="8" customWidth="1"/>
    <col min="15874" max="15874" width="15" customWidth="1"/>
    <col min="15875" max="15875" width="12.85546875" customWidth="1"/>
    <col min="15876" max="15876" width="13.140625" customWidth="1"/>
    <col min="16125" max="16125" width="60.42578125" customWidth="1"/>
    <col min="16126" max="16126" width="8.28515625" customWidth="1"/>
    <col min="16127" max="16127" width="8.85546875" customWidth="1"/>
    <col min="16128" max="16128" width="13.140625" customWidth="1"/>
    <col min="16129" max="16129" width="8" customWidth="1"/>
    <col min="16130" max="16130" width="15" customWidth="1"/>
    <col min="16131" max="16131" width="12.85546875" customWidth="1"/>
    <col min="16132" max="16132" width="13.140625" customWidth="1"/>
  </cols>
  <sheetData>
    <row r="1" spans="1:6" ht="12.75" customHeight="1" x14ac:dyDescent="0.25">
      <c r="E1" s="153" t="s">
        <v>164</v>
      </c>
      <c r="F1" s="153"/>
    </row>
    <row r="2" spans="1:6" x14ac:dyDescent="0.25">
      <c r="E2" s="153"/>
      <c r="F2" s="153"/>
    </row>
    <row r="3" spans="1:6" ht="26.25" customHeight="1" x14ac:dyDescent="0.25">
      <c r="E3" s="153"/>
      <c r="F3" s="153"/>
    </row>
    <row r="4" spans="1:6" ht="25.5" customHeight="1" x14ac:dyDescent="0.25">
      <c r="E4" s="153"/>
      <c r="F4" s="153"/>
    </row>
    <row r="5" spans="1:6" ht="15" customHeight="1" x14ac:dyDescent="0.25">
      <c r="A5" s="154" t="s">
        <v>140</v>
      </c>
      <c r="B5" s="154"/>
      <c r="C5" s="154"/>
      <c r="D5" s="154"/>
      <c r="E5" s="154"/>
      <c r="F5" s="154"/>
    </row>
    <row r="6" spans="1:6" ht="15" customHeight="1" x14ac:dyDescent="0.25">
      <c r="A6" s="154"/>
      <c r="B6" s="154"/>
      <c r="C6" s="154"/>
      <c r="D6" s="154"/>
      <c r="E6" s="154"/>
      <c r="F6" s="154"/>
    </row>
    <row r="7" spans="1:6" ht="15" customHeight="1" x14ac:dyDescent="0.25">
      <c r="A7" s="154"/>
      <c r="B7" s="154"/>
      <c r="C7" s="154"/>
      <c r="D7" s="154"/>
      <c r="E7" s="154"/>
      <c r="F7" s="154"/>
    </row>
    <row r="8" spans="1:6" ht="32.25" customHeight="1" x14ac:dyDescent="0.25">
      <c r="A8" s="154"/>
      <c r="B8" s="154"/>
      <c r="C8" s="154"/>
      <c r="D8" s="154"/>
      <c r="E8" s="154"/>
      <c r="F8" s="154"/>
    </row>
    <row r="9" spans="1:6" ht="15.75" thickBot="1" x14ac:dyDescent="0.3">
      <c r="D9" s="1"/>
    </row>
    <row r="10" spans="1:6" ht="15.75" x14ac:dyDescent="0.25">
      <c r="A10" s="2"/>
      <c r="B10" s="155" t="s">
        <v>0</v>
      </c>
      <c r="C10" s="155" t="s">
        <v>1</v>
      </c>
      <c r="D10" s="3"/>
      <c r="E10" s="3"/>
      <c r="F10" s="92"/>
    </row>
    <row r="11" spans="1:6" ht="15.75" x14ac:dyDescent="0.25">
      <c r="A11" s="4"/>
      <c r="B11" s="156"/>
      <c r="C11" s="156"/>
      <c r="D11" s="5"/>
      <c r="E11" s="5"/>
      <c r="F11" s="93"/>
    </row>
    <row r="12" spans="1:6" ht="39" customHeight="1" thickBot="1" x14ac:dyDescent="0.3">
      <c r="A12" s="4" t="s">
        <v>2</v>
      </c>
      <c r="B12" s="156"/>
      <c r="C12" s="156"/>
      <c r="D12" s="5" t="s">
        <v>3</v>
      </c>
      <c r="E12" s="5" t="s">
        <v>4</v>
      </c>
      <c r="F12" s="93">
        <v>2021</v>
      </c>
    </row>
    <row r="13" spans="1:6" ht="19.5" customHeight="1" x14ac:dyDescent="0.25">
      <c r="A13" s="6" t="s">
        <v>5</v>
      </c>
      <c r="B13" s="7" t="s">
        <v>6</v>
      </c>
      <c r="C13" s="7" t="s">
        <v>7</v>
      </c>
      <c r="D13" s="8" t="s">
        <v>8</v>
      </c>
      <c r="E13" s="9" t="s">
        <v>9</v>
      </c>
      <c r="F13" s="10">
        <f>F14+F23+F75+F79+F84</f>
        <v>5998.7771599999996</v>
      </c>
    </row>
    <row r="14" spans="1:6" ht="27.75" customHeight="1" x14ac:dyDescent="0.25">
      <c r="A14" s="11" t="s">
        <v>10</v>
      </c>
      <c r="B14" s="12" t="s">
        <v>6</v>
      </c>
      <c r="C14" s="12" t="s">
        <v>11</v>
      </c>
      <c r="D14" s="13" t="s">
        <v>8</v>
      </c>
      <c r="E14" s="13" t="s">
        <v>9</v>
      </c>
      <c r="F14" s="94">
        <f>F16</f>
        <v>1194.9038099999998</v>
      </c>
    </row>
    <row r="15" spans="1:6" ht="40.5" customHeight="1" x14ac:dyDescent="0.25">
      <c r="A15" s="14" t="s">
        <v>12</v>
      </c>
      <c r="B15" s="15" t="s">
        <v>6</v>
      </c>
      <c r="C15" s="15" t="s">
        <v>11</v>
      </c>
      <c r="D15" s="16" t="s">
        <v>13</v>
      </c>
      <c r="E15" s="17" t="s">
        <v>9</v>
      </c>
      <c r="F15" s="95">
        <f>F14</f>
        <v>1194.9038099999998</v>
      </c>
    </row>
    <row r="16" spans="1:6" ht="27.75" customHeight="1" x14ac:dyDescent="0.25">
      <c r="A16" s="18" t="s">
        <v>14</v>
      </c>
      <c r="B16" s="19" t="s">
        <v>6</v>
      </c>
      <c r="C16" s="19" t="s">
        <v>11</v>
      </c>
      <c r="D16" s="20">
        <v>8110000005</v>
      </c>
      <c r="E16" s="21" t="s">
        <v>9</v>
      </c>
      <c r="F16" s="96">
        <f>F17</f>
        <v>1194.9038099999998</v>
      </c>
    </row>
    <row r="17" spans="1:6" ht="51.75" x14ac:dyDescent="0.25">
      <c r="A17" s="22" t="s">
        <v>15</v>
      </c>
      <c r="B17" s="19" t="s">
        <v>6</v>
      </c>
      <c r="C17" s="19" t="s">
        <v>11</v>
      </c>
      <c r="D17" s="23">
        <v>8110000005</v>
      </c>
      <c r="E17" s="24">
        <v>100</v>
      </c>
      <c r="F17" s="97">
        <f t="shared" ref="F17" si="0">F18</f>
        <v>1194.9038099999998</v>
      </c>
    </row>
    <row r="18" spans="1:6" ht="26.25" x14ac:dyDescent="0.25">
      <c r="A18" s="22" t="s">
        <v>16</v>
      </c>
      <c r="B18" s="19" t="s">
        <v>6</v>
      </c>
      <c r="C18" s="19" t="s">
        <v>11</v>
      </c>
      <c r="D18" s="23">
        <v>8110000005</v>
      </c>
      <c r="E18" s="24">
        <v>120</v>
      </c>
      <c r="F18" s="97">
        <f>F19+F21+F20+F22</f>
        <v>1194.9038099999998</v>
      </c>
    </row>
    <row r="19" spans="1:6" ht="26.25" x14ac:dyDescent="0.25">
      <c r="A19" s="22" t="s">
        <v>17</v>
      </c>
      <c r="B19" s="19" t="s">
        <v>6</v>
      </c>
      <c r="C19" s="19" t="s">
        <v>11</v>
      </c>
      <c r="D19" s="23">
        <v>8110000005</v>
      </c>
      <c r="E19" s="24">
        <v>121</v>
      </c>
      <c r="F19" s="97">
        <f>869.44-17.34724</f>
        <v>852.09276</v>
      </c>
    </row>
    <row r="20" spans="1:6" ht="26.25" x14ac:dyDescent="0.25">
      <c r="A20" s="22" t="s">
        <v>17</v>
      </c>
      <c r="B20" s="19" t="s">
        <v>6</v>
      </c>
      <c r="C20" s="19" t="s">
        <v>11</v>
      </c>
      <c r="D20" s="23" t="s">
        <v>18</v>
      </c>
      <c r="E20" s="24">
        <v>121</v>
      </c>
      <c r="F20" s="97">
        <v>66.56</v>
      </c>
    </row>
    <row r="21" spans="1:6" ht="39" x14ac:dyDescent="0.25">
      <c r="A21" s="22" t="s">
        <v>19</v>
      </c>
      <c r="B21" s="19" t="s">
        <v>6</v>
      </c>
      <c r="C21" s="19" t="s">
        <v>11</v>
      </c>
      <c r="D21" s="23">
        <v>8110000005</v>
      </c>
      <c r="E21" s="24">
        <v>129</v>
      </c>
      <c r="F21" s="97">
        <f>256.899-0.74895</f>
        <v>256.15005000000002</v>
      </c>
    </row>
    <row r="22" spans="1:6" ht="39" x14ac:dyDescent="0.25">
      <c r="A22" s="22" t="s">
        <v>19</v>
      </c>
      <c r="B22" s="19" t="s">
        <v>6</v>
      </c>
      <c r="C22" s="19" t="s">
        <v>11</v>
      </c>
      <c r="D22" s="23" t="s">
        <v>18</v>
      </c>
      <c r="E22" s="24">
        <v>129</v>
      </c>
      <c r="F22" s="97">
        <v>20.100999999999999</v>
      </c>
    </row>
    <row r="23" spans="1:6" ht="54" x14ac:dyDescent="0.25">
      <c r="A23" s="25" t="s">
        <v>20</v>
      </c>
      <c r="B23" s="26" t="s">
        <v>6</v>
      </c>
      <c r="C23" s="26" t="s">
        <v>21</v>
      </c>
      <c r="D23" s="26" t="s">
        <v>8</v>
      </c>
      <c r="E23" s="26" t="s">
        <v>9</v>
      </c>
      <c r="F23" s="98">
        <f>F24+F57+F72</f>
        <v>4771.0750499999995</v>
      </c>
    </row>
    <row r="24" spans="1:6" ht="25.5" x14ac:dyDescent="0.25">
      <c r="A24" s="27" t="s">
        <v>22</v>
      </c>
      <c r="B24" s="28" t="s">
        <v>6</v>
      </c>
      <c r="C24" s="28" t="s">
        <v>21</v>
      </c>
      <c r="D24" s="29">
        <v>8300000000</v>
      </c>
      <c r="E24" s="30" t="s">
        <v>9</v>
      </c>
      <c r="F24" s="99">
        <f>F28+F34+F39+F42+F53</f>
        <v>4642.0880500000003</v>
      </c>
    </row>
    <row r="25" spans="1:6" ht="15.75" x14ac:dyDescent="0.25">
      <c r="A25" s="100" t="s">
        <v>23</v>
      </c>
      <c r="B25" s="101" t="s">
        <v>6</v>
      </c>
      <c r="C25" s="101" t="s">
        <v>21</v>
      </c>
      <c r="D25" s="102" t="s">
        <v>141</v>
      </c>
      <c r="E25" s="103" t="s">
        <v>9</v>
      </c>
      <c r="F25" s="104">
        <f>F26</f>
        <v>3169.8503300000002</v>
      </c>
    </row>
    <row r="26" spans="1:6" ht="25.5" x14ac:dyDescent="0.25">
      <c r="A26" s="105" t="s">
        <v>142</v>
      </c>
      <c r="B26" s="106" t="s">
        <v>6</v>
      </c>
      <c r="C26" s="106" t="s">
        <v>21</v>
      </c>
      <c r="D26" s="107" t="s">
        <v>24</v>
      </c>
      <c r="E26" s="108" t="s">
        <v>9</v>
      </c>
      <c r="F26" s="109">
        <f>F27</f>
        <v>3169.8503300000002</v>
      </c>
    </row>
    <row r="27" spans="1:6" ht="51" x14ac:dyDescent="0.25">
      <c r="A27" s="31" t="s">
        <v>15</v>
      </c>
      <c r="B27" s="32" t="s">
        <v>6</v>
      </c>
      <c r="C27" s="32" t="s">
        <v>21</v>
      </c>
      <c r="D27" s="33">
        <v>8310000005</v>
      </c>
      <c r="E27" s="34">
        <v>100</v>
      </c>
      <c r="F27" s="110">
        <f>F28</f>
        <v>3169.8503300000002</v>
      </c>
    </row>
    <row r="28" spans="1:6" ht="25.5" x14ac:dyDescent="0.25">
      <c r="A28" s="31" t="s">
        <v>16</v>
      </c>
      <c r="B28" s="32" t="s">
        <v>6</v>
      </c>
      <c r="C28" s="32" t="s">
        <v>21</v>
      </c>
      <c r="D28" s="23">
        <v>8310000005</v>
      </c>
      <c r="E28" s="24">
        <v>120</v>
      </c>
      <c r="F28" s="97">
        <f>F29+F30+F31</f>
        <v>3169.8503300000002</v>
      </c>
    </row>
    <row r="29" spans="1:6" ht="25.5" x14ac:dyDescent="0.25">
      <c r="A29" s="31" t="s">
        <v>17</v>
      </c>
      <c r="B29" s="32" t="s">
        <v>6</v>
      </c>
      <c r="C29" s="32" t="s">
        <v>21</v>
      </c>
      <c r="D29" s="23">
        <v>8310000005</v>
      </c>
      <c r="E29" s="24">
        <v>121</v>
      </c>
      <c r="F29" s="97">
        <f>2321.09679+86.7217</f>
        <v>2407.8184900000001</v>
      </c>
    </row>
    <row r="30" spans="1:6" ht="25.5" x14ac:dyDescent="0.25">
      <c r="A30" s="31" t="s">
        <v>26</v>
      </c>
      <c r="B30" s="32" t="s">
        <v>6</v>
      </c>
      <c r="C30" s="32" t="s">
        <v>21</v>
      </c>
      <c r="D30" s="23">
        <v>8310000005</v>
      </c>
      <c r="E30" s="24">
        <v>122</v>
      </c>
      <c r="F30" s="97">
        <v>44.258400000000002</v>
      </c>
    </row>
    <row r="31" spans="1:6" ht="38.25" x14ac:dyDescent="0.25">
      <c r="A31" s="31" t="s">
        <v>19</v>
      </c>
      <c r="B31" s="32" t="s">
        <v>6</v>
      </c>
      <c r="C31" s="32" t="s">
        <v>21</v>
      </c>
      <c r="D31" s="33">
        <v>8310000005</v>
      </c>
      <c r="E31" s="34">
        <v>129</v>
      </c>
      <c r="F31" s="110">
        <f>729.6507-11.87726</f>
        <v>717.77344000000005</v>
      </c>
    </row>
    <row r="32" spans="1:6" ht="25.5" x14ac:dyDescent="0.25">
      <c r="A32" s="105" t="s">
        <v>142</v>
      </c>
      <c r="B32" s="106" t="s">
        <v>6</v>
      </c>
      <c r="C32" s="106" t="s">
        <v>21</v>
      </c>
      <c r="D32" s="112" t="s">
        <v>25</v>
      </c>
      <c r="E32" s="113" t="s">
        <v>9</v>
      </c>
      <c r="F32" s="114">
        <f>F33</f>
        <v>234.31030000000001</v>
      </c>
    </row>
    <row r="33" spans="1:6" ht="51" x14ac:dyDescent="0.25">
      <c r="A33" s="31" t="s">
        <v>15</v>
      </c>
      <c r="B33" s="32" t="s">
        <v>6</v>
      </c>
      <c r="C33" s="32" t="s">
        <v>21</v>
      </c>
      <c r="D33" s="33" t="s">
        <v>25</v>
      </c>
      <c r="E33" s="34" t="s">
        <v>143</v>
      </c>
      <c r="F33" s="110">
        <f>F34</f>
        <v>234.31030000000001</v>
      </c>
    </row>
    <row r="34" spans="1:6" ht="25.5" x14ac:dyDescent="0.25">
      <c r="A34" s="31" t="s">
        <v>16</v>
      </c>
      <c r="B34" s="32" t="s">
        <v>6</v>
      </c>
      <c r="C34" s="32" t="s">
        <v>21</v>
      </c>
      <c r="D34" s="33" t="s">
        <v>25</v>
      </c>
      <c r="E34" s="115">
        <v>120</v>
      </c>
      <c r="F34" s="116">
        <f>F35+F36</f>
        <v>234.31030000000001</v>
      </c>
    </row>
    <row r="35" spans="1:6" ht="25.5" x14ac:dyDescent="0.25">
      <c r="A35" s="31" t="s">
        <v>144</v>
      </c>
      <c r="B35" s="32" t="s">
        <v>6</v>
      </c>
      <c r="C35" s="32" t="s">
        <v>21</v>
      </c>
      <c r="D35" s="23" t="s">
        <v>25</v>
      </c>
      <c r="E35" s="24">
        <v>121</v>
      </c>
      <c r="F35" s="89">
        <v>179.96100000000001</v>
      </c>
    </row>
    <row r="36" spans="1:6" ht="38.25" x14ac:dyDescent="0.25">
      <c r="A36" s="31" t="s">
        <v>19</v>
      </c>
      <c r="B36" s="32" t="s">
        <v>6</v>
      </c>
      <c r="C36" s="32" t="s">
        <v>21</v>
      </c>
      <c r="D36" s="34" t="s">
        <v>25</v>
      </c>
      <c r="E36" s="34">
        <v>129</v>
      </c>
      <c r="F36" s="58">
        <v>54.349299999999999</v>
      </c>
    </row>
    <row r="37" spans="1:6" ht="57" x14ac:dyDescent="0.25">
      <c r="A37" s="117" t="s">
        <v>145</v>
      </c>
      <c r="B37" s="118" t="s">
        <v>6</v>
      </c>
      <c r="C37" s="118" t="s">
        <v>21</v>
      </c>
      <c r="D37" s="119" t="s">
        <v>146</v>
      </c>
      <c r="E37" s="120" t="s">
        <v>9</v>
      </c>
      <c r="F37" s="121">
        <f>F38</f>
        <v>14.87304</v>
      </c>
    </row>
    <row r="38" spans="1:6" ht="51" x14ac:dyDescent="0.25">
      <c r="A38" s="31" t="s">
        <v>15</v>
      </c>
      <c r="B38" s="39" t="s">
        <v>6</v>
      </c>
      <c r="C38" s="39" t="s">
        <v>21</v>
      </c>
      <c r="D38" s="122" t="s">
        <v>146</v>
      </c>
      <c r="E38" s="115">
        <v>100</v>
      </c>
      <c r="F38" s="123">
        <f>F39</f>
        <v>14.87304</v>
      </c>
    </row>
    <row r="39" spans="1:6" ht="25.5" x14ac:dyDescent="0.25">
      <c r="A39" s="31" t="s">
        <v>16</v>
      </c>
      <c r="B39" s="39" t="s">
        <v>6</v>
      </c>
      <c r="C39" s="39" t="s">
        <v>21</v>
      </c>
      <c r="D39" s="122" t="s">
        <v>146</v>
      </c>
      <c r="E39" s="115">
        <v>120</v>
      </c>
      <c r="F39" s="124">
        <f>F40+F41</f>
        <v>14.87304</v>
      </c>
    </row>
    <row r="40" spans="1:6" ht="25.5" x14ac:dyDescent="0.25">
      <c r="A40" s="31" t="s">
        <v>144</v>
      </c>
      <c r="B40" s="39" t="s">
        <v>6</v>
      </c>
      <c r="C40" s="39" t="s">
        <v>21</v>
      </c>
      <c r="D40" s="122" t="s">
        <v>146</v>
      </c>
      <c r="E40" s="34" t="s">
        <v>147</v>
      </c>
      <c r="F40" s="125">
        <v>11.42323</v>
      </c>
    </row>
    <row r="41" spans="1:6" ht="51" x14ac:dyDescent="0.25">
      <c r="A41" s="31" t="s">
        <v>148</v>
      </c>
      <c r="B41" s="39" t="s">
        <v>6</v>
      </c>
      <c r="C41" s="39" t="s">
        <v>21</v>
      </c>
      <c r="D41" s="122" t="s">
        <v>146</v>
      </c>
      <c r="E41" s="34" t="s">
        <v>149</v>
      </c>
      <c r="F41" s="126">
        <v>3.4498099999999998</v>
      </c>
    </row>
    <row r="42" spans="1:6" ht="25.5" x14ac:dyDescent="0.25">
      <c r="A42" s="105" t="s">
        <v>150</v>
      </c>
      <c r="B42" s="106" t="s">
        <v>6</v>
      </c>
      <c r="C42" s="106" t="s">
        <v>21</v>
      </c>
      <c r="D42" s="112">
        <v>8310000006</v>
      </c>
      <c r="E42" s="113" t="s">
        <v>9</v>
      </c>
      <c r="F42" s="114">
        <f>F43+F48</f>
        <v>1220.85438</v>
      </c>
    </row>
    <row r="43" spans="1:6" ht="25.5" x14ac:dyDescent="0.25">
      <c r="A43" s="31" t="s">
        <v>27</v>
      </c>
      <c r="B43" s="32" t="s">
        <v>6</v>
      </c>
      <c r="C43" s="32" t="s">
        <v>21</v>
      </c>
      <c r="D43" s="33">
        <v>8310000006</v>
      </c>
      <c r="E43" s="34">
        <v>200</v>
      </c>
      <c r="F43" s="95">
        <f>F44</f>
        <v>741.55484000000001</v>
      </c>
    </row>
    <row r="44" spans="1:6" ht="25.5" x14ac:dyDescent="0.25">
      <c r="A44" s="31" t="s">
        <v>28</v>
      </c>
      <c r="B44" s="32" t="s">
        <v>6</v>
      </c>
      <c r="C44" s="32" t="s">
        <v>21</v>
      </c>
      <c r="D44" s="33">
        <v>8310000006</v>
      </c>
      <c r="E44" s="34">
        <v>240</v>
      </c>
      <c r="F44" s="110">
        <f>F45+F46+F47</f>
        <v>741.55484000000001</v>
      </c>
    </row>
    <row r="45" spans="1:6" ht="25.5" x14ac:dyDescent="0.25">
      <c r="A45" s="31" t="s">
        <v>29</v>
      </c>
      <c r="B45" s="32" t="s">
        <v>6</v>
      </c>
      <c r="C45" s="32" t="s">
        <v>21</v>
      </c>
      <c r="D45" s="33">
        <v>8310000006</v>
      </c>
      <c r="E45" s="34">
        <v>242</v>
      </c>
      <c r="F45" s="110">
        <f>251.6-0.3015-10.7</f>
        <v>240.5985</v>
      </c>
    </row>
    <row r="46" spans="1:6" ht="15.75" x14ac:dyDescent="0.25">
      <c r="A46" s="31" t="s">
        <v>30</v>
      </c>
      <c r="B46" s="32" t="s">
        <v>6</v>
      </c>
      <c r="C46" s="32" t="s">
        <v>21</v>
      </c>
      <c r="D46" s="33">
        <v>8310000006</v>
      </c>
      <c r="E46" s="34">
        <v>244</v>
      </c>
      <c r="F46" s="110">
        <f>430.89727-1.8</f>
        <v>429.09726999999998</v>
      </c>
    </row>
    <row r="47" spans="1:6" ht="15.75" x14ac:dyDescent="0.25">
      <c r="A47" s="31" t="s">
        <v>30</v>
      </c>
      <c r="B47" s="32" t="s">
        <v>6</v>
      </c>
      <c r="C47" s="32" t="s">
        <v>21</v>
      </c>
      <c r="D47" s="33">
        <v>8310000006</v>
      </c>
      <c r="E47" s="34" t="s">
        <v>151</v>
      </c>
      <c r="F47" s="110">
        <f>94.95-16.95-1.42851-4.71242</f>
        <v>71.859070000000003</v>
      </c>
    </row>
    <row r="48" spans="1:6" ht="15.75" x14ac:dyDescent="0.25">
      <c r="A48" s="31" t="s">
        <v>31</v>
      </c>
      <c r="B48" s="32" t="s">
        <v>6</v>
      </c>
      <c r="C48" s="32" t="s">
        <v>21</v>
      </c>
      <c r="D48" s="33">
        <v>8310000006</v>
      </c>
      <c r="E48" s="34">
        <v>800</v>
      </c>
      <c r="F48" s="95">
        <f>F49</f>
        <v>479.29953999999998</v>
      </c>
    </row>
    <row r="49" spans="1:6" ht="15.75" x14ac:dyDescent="0.25">
      <c r="A49" s="31" t="s">
        <v>32</v>
      </c>
      <c r="B49" s="32" t="s">
        <v>6</v>
      </c>
      <c r="C49" s="32" t="s">
        <v>21</v>
      </c>
      <c r="D49" s="33">
        <v>8310000006</v>
      </c>
      <c r="E49" s="34">
        <v>850</v>
      </c>
      <c r="F49" s="110">
        <f>F50+F51+F52</f>
        <v>479.29953999999998</v>
      </c>
    </row>
    <row r="50" spans="1:6" ht="15.75" x14ac:dyDescent="0.25">
      <c r="A50" s="31" t="s">
        <v>33</v>
      </c>
      <c r="B50" s="32" t="s">
        <v>6</v>
      </c>
      <c r="C50" s="32" t="s">
        <v>21</v>
      </c>
      <c r="D50" s="33">
        <v>8310000006</v>
      </c>
      <c r="E50" s="34">
        <v>851</v>
      </c>
      <c r="F50" s="110">
        <v>478.13299999999998</v>
      </c>
    </row>
    <row r="51" spans="1:6" ht="15.75" x14ac:dyDescent="0.25">
      <c r="A51" s="31" t="s">
        <v>34</v>
      </c>
      <c r="B51" s="32" t="s">
        <v>6</v>
      </c>
      <c r="C51" s="32" t="s">
        <v>21</v>
      </c>
      <c r="D51" s="33">
        <v>8310000006</v>
      </c>
      <c r="E51" s="34">
        <v>852</v>
      </c>
      <c r="F51" s="110">
        <v>0.97099999999999997</v>
      </c>
    </row>
    <row r="52" spans="1:6" ht="15.75" x14ac:dyDescent="0.25">
      <c r="A52" s="31" t="s">
        <v>35</v>
      </c>
      <c r="B52" s="32" t="s">
        <v>6</v>
      </c>
      <c r="C52" s="32" t="s">
        <v>21</v>
      </c>
      <c r="D52" s="33">
        <v>8310000006</v>
      </c>
      <c r="E52" s="34">
        <v>853</v>
      </c>
      <c r="F52" s="110">
        <v>0.19553999999999999</v>
      </c>
    </row>
    <row r="53" spans="1:6" ht="63.75" x14ac:dyDescent="0.25">
      <c r="A53" s="35" t="s">
        <v>36</v>
      </c>
      <c r="B53" s="36" t="s">
        <v>6</v>
      </c>
      <c r="C53" s="36" t="s">
        <v>21</v>
      </c>
      <c r="D53" s="37" t="s">
        <v>37</v>
      </c>
      <c r="E53" s="38" t="s">
        <v>9</v>
      </c>
      <c r="F53" s="127">
        <f t="shared" ref="F53:F55" si="1">F54</f>
        <v>2.2000000000000002</v>
      </c>
    </row>
    <row r="54" spans="1:6" ht="25.5" x14ac:dyDescent="0.25">
      <c r="A54" s="90" t="s">
        <v>27</v>
      </c>
      <c r="B54" s="39" t="s">
        <v>6</v>
      </c>
      <c r="C54" s="39" t="s">
        <v>21</v>
      </c>
      <c r="D54" s="33" t="s">
        <v>37</v>
      </c>
      <c r="E54" s="34">
        <v>200</v>
      </c>
      <c r="F54" s="110">
        <f t="shared" si="1"/>
        <v>2.2000000000000002</v>
      </c>
    </row>
    <row r="55" spans="1:6" ht="25.5" x14ac:dyDescent="0.25">
      <c r="A55" s="90" t="s">
        <v>28</v>
      </c>
      <c r="B55" s="39" t="s">
        <v>6</v>
      </c>
      <c r="C55" s="39" t="s">
        <v>21</v>
      </c>
      <c r="D55" s="33" t="s">
        <v>37</v>
      </c>
      <c r="E55" s="34">
        <v>240</v>
      </c>
      <c r="F55" s="110">
        <f t="shared" si="1"/>
        <v>2.2000000000000002</v>
      </c>
    </row>
    <row r="56" spans="1:6" ht="15.75" x14ac:dyDescent="0.25">
      <c r="A56" s="90" t="s">
        <v>30</v>
      </c>
      <c r="B56" s="39" t="s">
        <v>6</v>
      </c>
      <c r="C56" s="39" t="s">
        <v>21</v>
      </c>
      <c r="D56" s="33" t="s">
        <v>37</v>
      </c>
      <c r="E56" s="34">
        <v>244</v>
      </c>
      <c r="F56" s="110">
        <v>2.2000000000000002</v>
      </c>
    </row>
    <row r="57" spans="1:6" ht="38.25" x14ac:dyDescent="0.25">
      <c r="A57" s="40" t="s">
        <v>152</v>
      </c>
      <c r="B57" s="28" t="s">
        <v>6</v>
      </c>
      <c r="C57" s="28" t="s">
        <v>21</v>
      </c>
      <c r="D57" s="29">
        <v>9520000000</v>
      </c>
      <c r="E57" s="30" t="s">
        <v>9</v>
      </c>
      <c r="F57" s="99">
        <f>F58+F65</f>
        <v>92.44</v>
      </c>
    </row>
    <row r="58" spans="1:6" ht="38.25" x14ac:dyDescent="0.25">
      <c r="A58" s="41" t="s">
        <v>153</v>
      </c>
      <c r="B58" s="42" t="s">
        <v>6</v>
      </c>
      <c r="C58" s="42" t="s">
        <v>21</v>
      </c>
      <c r="D58" s="42">
        <v>9520000048</v>
      </c>
      <c r="E58" s="42" t="s">
        <v>9</v>
      </c>
      <c r="F58" s="95">
        <f>F59+F62</f>
        <v>55</v>
      </c>
    </row>
    <row r="59" spans="1:6" ht="51" x14ac:dyDescent="0.25">
      <c r="A59" s="41" t="s">
        <v>15</v>
      </c>
      <c r="B59" s="43" t="s">
        <v>6</v>
      </c>
      <c r="C59" s="43" t="s">
        <v>21</v>
      </c>
      <c r="D59" s="43">
        <v>9520000048</v>
      </c>
      <c r="E59" s="44">
        <v>100</v>
      </c>
      <c r="F59" s="110">
        <f t="shared" ref="F59:F60" si="2">F60</f>
        <v>28</v>
      </c>
    </row>
    <row r="60" spans="1:6" ht="25.5" x14ac:dyDescent="0.25">
      <c r="A60" s="41" t="s">
        <v>16</v>
      </c>
      <c r="B60" s="43" t="s">
        <v>6</v>
      </c>
      <c r="C60" s="43" t="s">
        <v>21</v>
      </c>
      <c r="D60" s="43">
        <v>9520000048</v>
      </c>
      <c r="E60" s="44">
        <v>120</v>
      </c>
      <c r="F60" s="110">
        <f t="shared" si="2"/>
        <v>28</v>
      </c>
    </row>
    <row r="61" spans="1:6" ht="38.25" x14ac:dyDescent="0.25">
      <c r="A61" s="41" t="s">
        <v>38</v>
      </c>
      <c r="B61" s="45" t="s">
        <v>6</v>
      </c>
      <c r="C61" s="45" t="s">
        <v>21</v>
      </c>
      <c r="D61" s="45">
        <v>9520000048</v>
      </c>
      <c r="E61" s="46">
        <v>122</v>
      </c>
      <c r="F61" s="110">
        <v>28</v>
      </c>
    </row>
    <row r="62" spans="1:6" ht="25.5" x14ac:dyDescent="0.25">
      <c r="A62" s="41" t="s">
        <v>27</v>
      </c>
      <c r="B62" s="43" t="s">
        <v>6</v>
      </c>
      <c r="C62" s="43" t="s">
        <v>21</v>
      </c>
      <c r="D62" s="43" t="s">
        <v>39</v>
      </c>
      <c r="E62" s="44">
        <v>200</v>
      </c>
      <c r="F62" s="110">
        <f>F63</f>
        <v>27</v>
      </c>
    </row>
    <row r="63" spans="1:6" ht="25.5" x14ac:dyDescent="0.25">
      <c r="A63" s="41" t="s">
        <v>28</v>
      </c>
      <c r="B63" s="43" t="s">
        <v>6</v>
      </c>
      <c r="C63" s="43" t="s">
        <v>21</v>
      </c>
      <c r="D63" s="43" t="s">
        <v>39</v>
      </c>
      <c r="E63" s="44">
        <v>240</v>
      </c>
      <c r="F63" s="110">
        <f>F64</f>
        <v>27</v>
      </c>
    </row>
    <row r="64" spans="1:6" ht="25.5" x14ac:dyDescent="0.25">
      <c r="A64" s="41" t="s">
        <v>40</v>
      </c>
      <c r="B64" s="43" t="s">
        <v>6</v>
      </c>
      <c r="C64" s="43" t="s">
        <v>21</v>
      </c>
      <c r="D64" s="43" t="s">
        <v>39</v>
      </c>
      <c r="E64" s="44">
        <v>244</v>
      </c>
      <c r="F64" s="110">
        <v>27</v>
      </c>
    </row>
    <row r="65" spans="1:6" ht="63.75" x14ac:dyDescent="0.25">
      <c r="A65" s="47" t="s">
        <v>41</v>
      </c>
      <c r="B65" s="48" t="s">
        <v>6</v>
      </c>
      <c r="C65" s="48" t="s">
        <v>21</v>
      </c>
      <c r="D65" s="49" t="s">
        <v>42</v>
      </c>
      <c r="E65" s="50" t="s">
        <v>9</v>
      </c>
      <c r="F65" s="95">
        <f>F66+F69</f>
        <v>37.44</v>
      </c>
    </row>
    <row r="66" spans="1:6" ht="51" x14ac:dyDescent="0.25">
      <c r="A66" s="41" t="s">
        <v>15</v>
      </c>
      <c r="B66" s="51" t="s">
        <v>6</v>
      </c>
      <c r="C66" s="43" t="s">
        <v>21</v>
      </c>
      <c r="D66" s="52" t="s">
        <v>42</v>
      </c>
      <c r="E66" s="44">
        <v>100</v>
      </c>
      <c r="F66" s="110">
        <f>F67</f>
        <v>26.14</v>
      </c>
    </row>
    <row r="67" spans="1:6" ht="25.5" x14ac:dyDescent="0.25">
      <c r="A67" s="41" t="s">
        <v>16</v>
      </c>
      <c r="B67" s="51" t="s">
        <v>6</v>
      </c>
      <c r="C67" s="43" t="s">
        <v>21</v>
      </c>
      <c r="D67" s="52" t="s">
        <v>42</v>
      </c>
      <c r="E67" s="44">
        <v>120</v>
      </c>
      <c r="F67" s="110">
        <f>F68</f>
        <v>26.14</v>
      </c>
    </row>
    <row r="68" spans="1:6" ht="38.25" x14ac:dyDescent="0.25">
      <c r="A68" s="41" t="s">
        <v>38</v>
      </c>
      <c r="B68" s="51" t="s">
        <v>6</v>
      </c>
      <c r="C68" s="43" t="s">
        <v>21</v>
      </c>
      <c r="D68" s="52" t="s">
        <v>42</v>
      </c>
      <c r="E68" s="44">
        <v>122</v>
      </c>
      <c r="F68" s="110">
        <v>26.14</v>
      </c>
    </row>
    <row r="69" spans="1:6" ht="25.5" x14ac:dyDescent="0.25">
      <c r="A69" s="41" t="s">
        <v>27</v>
      </c>
      <c r="B69" s="51" t="s">
        <v>6</v>
      </c>
      <c r="C69" s="43" t="s">
        <v>21</v>
      </c>
      <c r="D69" s="52" t="s">
        <v>42</v>
      </c>
      <c r="E69" s="44">
        <v>200</v>
      </c>
      <c r="F69" s="110">
        <f>F70</f>
        <v>11.3</v>
      </c>
    </row>
    <row r="70" spans="1:6" ht="25.5" x14ac:dyDescent="0.25">
      <c r="A70" s="41" t="s">
        <v>28</v>
      </c>
      <c r="B70" s="51" t="s">
        <v>6</v>
      </c>
      <c r="C70" s="43" t="s">
        <v>21</v>
      </c>
      <c r="D70" s="52" t="s">
        <v>42</v>
      </c>
      <c r="E70" s="44">
        <v>240</v>
      </c>
      <c r="F70" s="110">
        <f>F71</f>
        <v>11.3</v>
      </c>
    </row>
    <row r="71" spans="1:6" ht="25.5" x14ac:dyDescent="0.25">
      <c r="A71" s="41" t="s">
        <v>40</v>
      </c>
      <c r="B71" s="51" t="s">
        <v>6</v>
      </c>
      <c r="C71" s="43" t="s">
        <v>21</v>
      </c>
      <c r="D71" s="52" t="s">
        <v>42</v>
      </c>
      <c r="E71" s="44">
        <v>244</v>
      </c>
      <c r="F71" s="110">
        <v>11.3</v>
      </c>
    </row>
    <row r="72" spans="1:6" ht="102" customHeight="1" x14ac:dyDescent="0.25">
      <c r="A72" s="53" t="s">
        <v>43</v>
      </c>
      <c r="B72" s="54" t="s">
        <v>6</v>
      </c>
      <c r="C72" s="54" t="s">
        <v>21</v>
      </c>
      <c r="D72" s="30">
        <v>4310000003</v>
      </c>
      <c r="E72" s="30" t="s">
        <v>9</v>
      </c>
      <c r="F72" s="99">
        <f t="shared" ref="F72:F73" si="3">F73</f>
        <v>36.546999999999997</v>
      </c>
    </row>
    <row r="73" spans="1:6" ht="15.75" x14ac:dyDescent="0.25">
      <c r="A73" s="90" t="s">
        <v>44</v>
      </c>
      <c r="B73" s="39" t="s">
        <v>6</v>
      </c>
      <c r="C73" s="39" t="s">
        <v>21</v>
      </c>
      <c r="D73" s="33">
        <v>4310000003</v>
      </c>
      <c r="E73" s="34">
        <v>500</v>
      </c>
      <c r="F73" s="110">
        <f t="shared" si="3"/>
        <v>36.546999999999997</v>
      </c>
    </row>
    <row r="74" spans="1:6" ht="15.75" x14ac:dyDescent="0.25">
      <c r="A74" s="90" t="s">
        <v>45</v>
      </c>
      <c r="B74" s="39" t="s">
        <v>6</v>
      </c>
      <c r="C74" s="39" t="s">
        <v>21</v>
      </c>
      <c r="D74" s="33">
        <v>4310000003</v>
      </c>
      <c r="E74" s="34">
        <v>540</v>
      </c>
      <c r="F74" s="110">
        <v>36.546999999999997</v>
      </c>
    </row>
    <row r="75" spans="1:6" ht="15.75" x14ac:dyDescent="0.25">
      <c r="A75" s="55" t="s">
        <v>46</v>
      </c>
      <c r="B75" s="56" t="s">
        <v>6</v>
      </c>
      <c r="C75" s="56" t="s">
        <v>47</v>
      </c>
      <c r="D75" s="26" t="s">
        <v>8</v>
      </c>
      <c r="E75" s="26" t="s">
        <v>9</v>
      </c>
      <c r="F75" s="98">
        <f t="shared" ref="F75:F77" si="4">F76</f>
        <v>0</v>
      </c>
    </row>
    <row r="76" spans="1:6" ht="15.75" x14ac:dyDescent="0.25">
      <c r="A76" s="90" t="s">
        <v>48</v>
      </c>
      <c r="B76" s="39" t="s">
        <v>6</v>
      </c>
      <c r="C76" s="39" t="s">
        <v>47</v>
      </c>
      <c r="D76" s="34">
        <v>9910000045</v>
      </c>
      <c r="E76" s="34" t="s">
        <v>9</v>
      </c>
      <c r="F76" s="110">
        <f t="shared" si="4"/>
        <v>0</v>
      </c>
    </row>
    <row r="77" spans="1:6" ht="15.75" x14ac:dyDescent="0.25">
      <c r="A77" s="90" t="s">
        <v>49</v>
      </c>
      <c r="B77" s="39" t="s">
        <v>6</v>
      </c>
      <c r="C77" s="39" t="s">
        <v>47</v>
      </c>
      <c r="D77" s="34">
        <v>9910000045</v>
      </c>
      <c r="E77" s="34">
        <v>800</v>
      </c>
      <c r="F77" s="110">
        <f t="shared" si="4"/>
        <v>0</v>
      </c>
    </row>
    <row r="78" spans="1:6" ht="15.75" x14ac:dyDescent="0.25">
      <c r="A78" s="90" t="s">
        <v>50</v>
      </c>
      <c r="B78" s="39" t="s">
        <v>6</v>
      </c>
      <c r="C78" s="39" t="s">
        <v>47</v>
      </c>
      <c r="D78" s="34">
        <v>9910000045</v>
      </c>
      <c r="E78" s="34">
        <v>880</v>
      </c>
      <c r="F78" s="110">
        <v>0</v>
      </c>
    </row>
    <row r="79" spans="1:6" ht="15.75" x14ac:dyDescent="0.25">
      <c r="A79" s="55" t="s">
        <v>51</v>
      </c>
      <c r="B79" s="26" t="s">
        <v>6</v>
      </c>
      <c r="C79" s="26" t="s">
        <v>52</v>
      </c>
      <c r="D79" s="26" t="s">
        <v>8</v>
      </c>
      <c r="E79" s="26" t="s">
        <v>9</v>
      </c>
      <c r="F79" s="98">
        <f t="shared" ref="F79:F82" si="5">F80</f>
        <v>0</v>
      </c>
    </row>
    <row r="80" spans="1:6" ht="38.25" x14ac:dyDescent="0.25">
      <c r="A80" s="90" t="s">
        <v>53</v>
      </c>
      <c r="B80" s="39" t="s">
        <v>6</v>
      </c>
      <c r="C80" s="39" t="s">
        <v>52</v>
      </c>
      <c r="D80" s="34">
        <v>9910000000</v>
      </c>
      <c r="E80" s="34" t="s">
        <v>9</v>
      </c>
      <c r="F80" s="110">
        <f t="shared" si="5"/>
        <v>0</v>
      </c>
    </row>
    <row r="81" spans="1:6" ht="15.75" x14ac:dyDescent="0.25">
      <c r="A81" s="90" t="s">
        <v>54</v>
      </c>
      <c r="B81" s="39" t="s">
        <v>6</v>
      </c>
      <c r="C81" s="39" t="s">
        <v>52</v>
      </c>
      <c r="D81" s="34">
        <v>9910000008</v>
      </c>
      <c r="E81" s="34" t="s">
        <v>9</v>
      </c>
      <c r="F81" s="110">
        <f t="shared" si="5"/>
        <v>0</v>
      </c>
    </row>
    <row r="82" spans="1:6" ht="15.75" x14ac:dyDescent="0.25">
      <c r="A82" s="90" t="s">
        <v>31</v>
      </c>
      <c r="B82" s="39" t="s">
        <v>6</v>
      </c>
      <c r="C82" s="39" t="s">
        <v>52</v>
      </c>
      <c r="D82" s="34">
        <v>9910000008</v>
      </c>
      <c r="E82" s="34">
        <v>800</v>
      </c>
      <c r="F82" s="110">
        <f t="shared" si="5"/>
        <v>0</v>
      </c>
    </row>
    <row r="83" spans="1:6" ht="15.75" x14ac:dyDescent="0.25">
      <c r="A83" s="90" t="s">
        <v>55</v>
      </c>
      <c r="B83" s="39" t="s">
        <v>6</v>
      </c>
      <c r="C83" s="39" t="s">
        <v>52</v>
      </c>
      <c r="D83" s="34">
        <v>9910000008</v>
      </c>
      <c r="E83" s="34">
        <v>870</v>
      </c>
      <c r="F83" s="110">
        <f>20-20</f>
        <v>0</v>
      </c>
    </row>
    <row r="84" spans="1:6" ht="15.75" x14ac:dyDescent="0.25">
      <c r="A84" s="55" t="s">
        <v>56</v>
      </c>
      <c r="B84" s="26" t="s">
        <v>6</v>
      </c>
      <c r="C84" s="26" t="s">
        <v>57</v>
      </c>
      <c r="D84" s="26" t="s">
        <v>8</v>
      </c>
      <c r="E84" s="26" t="s">
        <v>9</v>
      </c>
      <c r="F84" s="98">
        <f>F85</f>
        <v>32.798299999999998</v>
      </c>
    </row>
    <row r="85" spans="1:6" ht="25.5" x14ac:dyDescent="0.25">
      <c r="A85" s="90" t="s">
        <v>58</v>
      </c>
      <c r="B85" s="39" t="s">
        <v>6</v>
      </c>
      <c r="C85" s="39" t="s">
        <v>57</v>
      </c>
      <c r="D85" s="34">
        <v>9900000000</v>
      </c>
      <c r="E85" s="34" t="s">
        <v>9</v>
      </c>
      <c r="F85" s="110">
        <f>F86</f>
        <v>32.798299999999998</v>
      </c>
    </row>
    <row r="86" spans="1:6" ht="38.25" x14ac:dyDescent="0.25">
      <c r="A86" s="90" t="s">
        <v>53</v>
      </c>
      <c r="B86" s="39" t="s">
        <v>6</v>
      </c>
      <c r="C86" s="39" t="s">
        <v>57</v>
      </c>
      <c r="D86" s="34">
        <v>9910000000</v>
      </c>
      <c r="E86" s="34" t="s">
        <v>9</v>
      </c>
      <c r="F86" s="110">
        <f t="shared" ref="F86:F89" si="6">F87</f>
        <v>32.798299999999998</v>
      </c>
    </row>
    <row r="87" spans="1:6" ht="15.75" x14ac:dyDescent="0.25">
      <c r="A87" s="90" t="s">
        <v>59</v>
      </c>
      <c r="B87" s="39" t="s">
        <v>6</v>
      </c>
      <c r="C87" s="39" t="s">
        <v>57</v>
      </c>
      <c r="D87" s="33">
        <v>9910000046</v>
      </c>
      <c r="E87" s="34" t="s">
        <v>9</v>
      </c>
      <c r="F87" s="110">
        <f>F88+F91</f>
        <v>32.798299999999998</v>
      </c>
    </row>
    <row r="88" spans="1:6" ht="15.75" x14ac:dyDescent="0.25">
      <c r="A88" s="90" t="s">
        <v>31</v>
      </c>
      <c r="B88" s="39" t="s">
        <v>6</v>
      </c>
      <c r="C88" s="39" t="s">
        <v>57</v>
      </c>
      <c r="D88" s="33">
        <v>9910000046</v>
      </c>
      <c r="E88" s="34">
        <v>800</v>
      </c>
      <c r="F88" s="110">
        <f t="shared" si="6"/>
        <v>5</v>
      </c>
    </row>
    <row r="89" spans="1:6" ht="15.75" x14ac:dyDescent="0.25">
      <c r="A89" s="90" t="s">
        <v>60</v>
      </c>
      <c r="B89" s="39" t="s">
        <v>6</v>
      </c>
      <c r="C89" s="39" t="s">
        <v>57</v>
      </c>
      <c r="D89" s="33">
        <v>9910000046</v>
      </c>
      <c r="E89" s="34">
        <v>850</v>
      </c>
      <c r="F89" s="110">
        <f t="shared" si="6"/>
        <v>5</v>
      </c>
    </row>
    <row r="90" spans="1:6" ht="15.75" x14ac:dyDescent="0.25">
      <c r="A90" s="90" t="s">
        <v>35</v>
      </c>
      <c r="B90" s="39" t="s">
        <v>6</v>
      </c>
      <c r="C90" s="39" t="s">
        <v>57</v>
      </c>
      <c r="D90" s="33">
        <v>9910000046</v>
      </c>
      <c r="E90" s="34">
        <v>853</v>
      </c>
      <c r="F90" s="110">
        <v>5</v>
      </c>
    </row>
    <row r="91" spans="1:6" ht="25.5" x14ac:dyDescent="0.25">
      <c r="A91" s="90" t="s">
        <v>61</v>
      </c>
      <c r="B91" s="39" t="s">
        <v>6</v>
      </c>
      <c r="C91" s="39" t="s">
        <v>57</v>
      </c>
      <c r="D91" s="33">
        <v>9910000046</v>
      </c>
      <c r="E91" s="34">
        <v>200</v>
      </c>
      <c r="F91" s="110">
        <f t="shared" ref="F91:F92" si="7">F92</f>
        <v>27.798300000000001</v>
      </c>
    </row>
    <row r="92" spans="1:6" ht="25.5" x14ac:dyDescent="0.25">
      <c r="A92" s="90" t="s">
        <v>28</v>
      </c>
      <c r="B92" s="39" t="s">
        <v>6</v>
      </c>
      <c r="C92" s="39" t="s">
        <v>57</v>
      </c>
      <c r="D92" s="33">
        <v>9910000046</v>
      </c>
      <c r="E92" s="34">
        <v>240</v>
      </c>
      <c r="F92" s="110">
        <f t="shared" si="7"/>
        <v>27.798300000000001</v>
      </c>
    </row>
    <row r="93" spans="1:6" ht="15.75" x14ac:dyDescent="0.25">
      <c r="A93" s="90" t="s">
        <v>30</v>
      </c>
      <c r="B93" s="39" t="s">
        <v>6</v>
      </c>
      <c r="C93" s="39" t="s">
        <v>57</v>
      </c>
      <c r="D93" s="33">
        <v>9910000046</v>
      </c>
      <c r="E93" s="34">
        <v>244</v>
      </c>
      <c r="F93" s="110">
        <v>27.798300000000001</v>
      </c>
    </row>
    <row r="94" spans="1:6" ht="18.75" x14ac:dyDescent="0.25">
      <c r="A94" s="53" t="s">
        <v>62</v>
      </c>
      <c r="B94" s="7" t="s">
        <v>11</v>
      </c>
      <c r="C94" s="7" t="s">
        <v>7</v>
      </c>
      <c r="D94" s="57" t="s">
        <v>8</v>
      </c>
      <c r="E94" s="57" t="s">
        <v>9</v>
      </c>
      <c r="F94" s="129">
        <f t="shared" ref="F94:F99" si="8">F95</f>
        <v>164.14000000000001</v>
      </c>
    </row>
    <row r="95" spans="1:6" ht="15.75" x14ac:dyDescent="0.25">
      <c r="A95" s="90" t="s">
        <v>63</v>
      </c>
      <c r="B95" s="32" t="s">
        <v>11</v>
      </c>
      <c r="C95" s="32" t="s">
        <v>64</v>
      </c>
      <c r="D95" s="34" t="s">
        <v>8</v>
      </c>
      <c r="E95" s="34" t="s">
        <v>9</v>
      </c>
      <c r="F95" s="110">
        <f t="shared" si="8"/>
        <v>164.14000000000001</v>
      </c>
    </row>
    <row r="96" spans="1:6" ht="25.5" x14ac:dyDescent="0.25">
      <c r="A96" s="90" t="s">
        <v>58</v>
      </c>
      <c r="B96" s="39" t="s">
        <v>11</v>
      </c>
      <c r="C96" s="39" t="s">
        <v>64</v>
      </c>
      <c r="D96" s="34">
        <v>9900000000</v>
      </c>
      <c r="E96" s="34" t="s">
        <v>9</v>
      </c>
      <c r="F96" s="110">
        <f t="shared" si="8"/>
        <v>164.14000000000001</v>
      </c>
    </row>
    <row r="97" spans="1:6" ht="25.5" x14ac:dyDescent="0.25">
      <c r="A97" s="90" t="s">
        <v>58</v>
      </c>
      <c r="B97" s="39" t="s">
        <v>11</v>
      </c>
      <c r="C97" s="39" t="s">
        <v>64</v>
      </c>
      <c r="D97" s="34">
        <v>9910000000</v>
      </c>
      <c r="E97" s="34" t="s">
        <v>9</v>
      </c>
      <c r="F97" s="110">
        <f t="shared" si="8"/>
        <v>164.14000000000001</v>
      </c>
    </row>
    <row r="98" spans="1:6" ht="25.5" x14ac:dyDescent="0.25">
      <c r="A98" s="90" t="s">
        <v>65</v>
      </c>
      <c r="B98" s="39" t="s">
        <v>11</v>
      </c>
      <c r="C98" s="39" t="s">
        <v>64</v>
      </c>
      <c r="D98" s="34">
        <v>9910051180</v>
      </c>
      <c r="E98" s="34" t="s">
        <v>9</v>
      </c>
      <c r="F98" s="110">
        <f>F99+F103</f>
        <v>164.14000000000001</v>
      </c>
    </row>
    <row r="99" spans="1:6" ht="51" x14ac:dyDescent="0.25">
      <c r="A99" s="90" t="s">
        <v>15</v>
      </c>
      <c r="B99" s="39" t="s">
        <v>11</v>
      </c>
      <c r="C99" s="39" t="s">
        <v>64</v>
      </c>
      <c r="D99" s="34">
        <v>9910051180</v>
      </c>
      <c r="E99" s="34">
        <v>100</v>
      </c>
      <c r="F99" s="110">
        <f t="shared" si="8"/>
        <v>157.59278</v>
      </c>
    </row>
    <row r="100" spans="1:6" ht="25.5" x14ac:dyDescent="0.25">
      <c r="A100" s="90" t="s">
        <v>16</v>
      </c>
      <c r="B100" s="39" t="s">
        <v>11</v>
      </c>
      <c r="C100" s="39" t="s">
        <v>64</v>
      </c>
      <c r="D100" s="34">
        <v>9910051180</v>
      </c>
      <c r="E100" s="34">
        <v>120</v>
      </c>
      <c r="F100" s="110">
        <f>F101+F102</f>
        <v>157.59278</v>
      </c>
    </row>
    <row r="101" spans="1:6" ht="25.5" x14ac:dyDescent="0.25">
      <c r="A101" s="90" t="s">
        <v>66</v>
      </c>
      <c r="B101" s="39" t="s">
        <v>11</v>
      </c>
      <c r="C101" s="39" t="s">
        <v>64</v>
      </c>
      <c r="D101" s="33">
        <v>9910051180</v>
      </c>
      <c r="E101" s="34">
        <v>121</v>
      </c>
      <c r="F101" s="111">
        <f>118.44+2.599</f>
        <v>121.039</v>
      </c>
    </row>
    <row r="102" spans="1:6" ht="38.25" x14ac:dyDescent="0.25">
      <c r="A102" s="90" t="s">
        <v>19</v>
      </c>
      <c r="B102" s="39" t="s">
        <v>11</v>
      </c>
      <c r="C102" s="39" t="s">
        <v>64</v>
      </c>
      <c r="D102" s="33">
        <v>9910051180</v>
      </c>
      <c r="E102" s="34">
        <v>129</v>
      </c>
      <c r="F102" s="111">
        <f>35.76888+0.7849</f>
        <v>36.553780000000003</v>
      </c>
    </row>
    <row r="103" spans="1:6" ht="15.75" x14ac:dyDescent="0.25">
      <c r="A103" s="90" t="s">
        <v>30</v>
      </c>
      <c r="B103" s="39" t="s">
        <v>11</v>
      </c>
      <c r="C103" s="39" t="s">
        <v>64</v>
      </c>
      <c r="D103" s="33">
        <v>9910051180</v>
      </c>
      <c r="E103" s="34">
        <v>244</v>
      </c>
      <c r="F103" s="111">
        <f>6.42112+0.1261</f>
        <v>6.5472200000000003</v>
      </c>
    </row>
    <row r="104" spans="1:6" ht="29.25" customHeight="1" x14ac:dyDescent="0.25">
      <c r="A104" s="53" t="s">
        <v>67</v>
      </c>
      <c r="B104" s="7" t="s">
        <v>64</v>
      </c>
      <c r="C104" s="7" t="s">
        <v>7</v>
      </c>
      <c r="D104" s="59" t="s">
        <v>8</v>
      </c>
      <c r="E104" s="57" t="s">
        <v>9</v>
      </c>
      <c r="F104" s="129">
        <f>F105+F115</f>
        <v>195.81136000000001</v>
      </c>
    </row>
    <row r="105" spans="1:6" ht="15.75" x14ac:dyDescent="0.25">
      <c r="A105" s="91" t="s">
        <v>68</v>
      </c>
      <c r="B105" s="60" t="s">
        <v>64</v>
      </c>
      <c r="C105" s="60" t="s">
        <v>21</v>
      </c>
      <c r="D105" s="61" t="s">
        <v>8</v>
      </c>
      <c r="E105" s="62" t="s">
        <v>9</v>
      </c>
      <c r="F105" s="130">
        <f t="shared" ref="F105:F113" si="9">F106</f>
        <v>25.970359999999999</v>
      </c>
    </row>
    <row r="106" spans="1:6" ht="15.75" x14ac:dyDescent="0.25">
      <c r="A106" s="90" t="s">
        <v>69</v>
      </c>
      <c r="B106" s="39" t="s">
        <v>64</v>
      </c>
      <c r="C106" s="39" t="s">
        <v>21</v>
      </c>
      <c r="D106" s="33">
        <v>8320000000</v>
      </c>
      <c r="E106" s="34" t="s">
        <v>9</v>
      </c>
      <c r="F106" s="110">
        <f t="shared" si="9"/>
        <v>25.970359999999999</v>
      </c>
    </row>
    <row r="107" spans="1:6" ht="15.75" x14ac:dyDescent="0.25">
      <c r="A107" s="90" t="s">
        <v>70</v>
      </c>
      <c r="B107" s="39" t="s">
        <v>64</v>
      </c>
      <c r="C107" s="39" t="s">
        <v>21</v>
      </c>
      <c r="D107" s="34">
        <v>8320059300</v>
      </c>
      <c r="E107" s="34" t="s">
        <v>9</v>
      </c>
      <c r="F107" s="110">
        <f>F108+F112</f>
        <v>25.970359999999999</v>
      </c>
    </row>
    <row r="108" spans="1:6" ht="51" x14ac:dyDescent="0.25">
      <c r="A108" s="90" t="s">
        <v>15</v>
      </c>
      <c r="B108" s="39" t="s">
        <v>64</v>
      </c>
      <c r="C108" s="39" t="s">
        <v>21</v>
      </c>
      <c r="D108" s="34">
        <v>8320059300</v>
      </c>
      <c r="E108" s="34">
        <v>100</v>
      </c>
      <c r="F108" s="110">
        <f t="shared" ref="F108" si="10">F109</f>
        <v>24.532360000000001</v>
      </c>
    </row>
    <row r="109" spans="1:6" ht="25.5" x14ac:dyDescent="0.25">
      <c r="A109" s="90" t="s">
        <v>16</v>
      </c>
      <c r="B109" s="39" t="s">
        <v>64</v>
      </c>
      <c r="C109" s="39" t="s">
        <v>21</v>
      </c>
      <c r="D109" s="34">
        <v>8320059300</v>
      </c>
      <c r="E109" s="34">
        <v>120</v>
      </c>
      <c r="F109" s="110">
        <f>F110+F111</f>
        <v>24.532360000000001</v>
      </c>
    </row>
    <row r="110" spans="1:6" ht="25.5" x14ac:dyDescent="0.25">
      <c r="A110" s="90" t="s">
        <v>66</v>
      </c>
      <c r="B110" s="39" t="s">
        <v>64</v>
      </c>
      <c r="C110" s="39" t="s">
        <v>21</v>
      </c>
      <c r="D110" s="34">
        <v>8320059300</v>
      </c>
      <c r="E110" s="34">
        <v>121</v>
      </c>
      <c r="F110" s="111">
        <v>18.84205</v>
      </c>
    </row>
    <row r="111" spans="1:6" ht="38.25" x14ac:dyDescent="0.25">
      <c r="A111" s="90" t="s">
        <v>19</v>
      </c>
      <c r="B111" s="39" t="s">
        <v>64</v>
      </c>
      <c r="C111" s="39" t="s">
        <v>21</v>
      </c>
      <c r="D111" s="34">
        <v>8320059300</v>
      </c>
      <c r="E111" s="34">
        <v>129</v>
      </c>
      <c r="F111" s="111">
        <v>5.6903100000000002</v>
      </c>
    </row>
    <row r="112" spans="1:6" ht="25.5" x14ac:dyDescent="0.25">
      <c r="A112" s="90" t="s">
        <v>71</v>
      </c>
      <c r="B112" s="39" t="s">
        <v>64</v>
      </c>
      <c r="C112" s="39" t="s">
        <v>21</v>
      </c>
      <c r="D112" s="34">
        <v>8320059300</v>
      </c>
      <c r="E112" s="34">
        <v>200</v>
      </c>
      <c r="F112" s="110">
        <f t="shared" si="9"/>
        <v>1.4379999999999999</v>
      </c>
    </row>
    <row r="113" spans="1:6" ht="25.5" x14ac:dyDescent="0.25">
      <c r="A113" s="90" t="s">
        <v>28</v>
      </c>
      <c r="B113" s="39" t="s">
        <v>64</v>
      </c>
      <c r="C113" s="39" t="s">
        <v>21</v>
      </c>
      <c r="D113" s="34">
        <v>8320059300</v>
      </c>
      <c r="E113" s="34">
        <v>240</v>
      </c>
      <c r="F113" s="110">
        <f t="shared" si="9"/>
        <v>1.4379999999999999</v>
      </c>
    </row>
    <row r="114" spans="1:6" ht="25.5" x14ac:dyDescent="0.25">
      <c r="A114" s="90" t="s">
        <v>72</v>
      </c>
      <c r="B114" s="39" t="s">
        <v>64</v>
      </c>
      <c r="C114" s="39" t="s">
        <v>21</v>
      </c>
      <c r="D114" s="34">
        <v>8320059300</v>
      </c>
      <c r="E114" s="34">
        <v>244</v>
      </c>
      <c r="F114" s="110">
        <v>1.4379999999999999</v>
      </c>
    </row>
    <row r="115" spans="1:6" ht="38.25" x14ac:dyDescent="0.25">
      <c r="A115" s="91" t="s">
        <v>154</v>
      </c>
      <c r="B115" s="60" t="s">
        <v>64</v>
      </c>
      <c r="C115" s="60" t="s">
        <v>74</v>
      </c>
      <c r="D115" s="61" t="s">
        <v>8</v>
      </c>
      <c r="E115" s="62" t="s">
        <v>9</v>
      </c>
      <c r="F115" s="130">
        <f t="shared" ref="F115:F119" si="11">F116</f>
        <v>169.84100000000001</v>
      </c>
    </row>
    <row r="116" spans="1:6" ht="38.25" x14ac:dyDescent="0.25">
      <c r="A116" s="90" t="s">
        <v>53</v>
      </c>
      <c r="B116" s="39" t="s">
        <v>64</v>
      </c>
      <c r="C116" s="39" t="s">
        <v>74</v>
      </c>
      <c r="D116" s="33">
        <v>9900000000</v>
      </c>
      <c r="E116" s="34" t="s">
        <v>9</v>
      </c>
      <c r="F116" s="110">
        <f t="shared" si="11"/>
        <v>169.84100000000001</v>
      </c>
    </row>
    <row r="117" spans="1:6" ht="38.25" x14ac:dyDescent="0.25">
      <c r="A117" s="90" t="s">
        <v>53</v>
      </c>
      <c r="B117" s="39" t="s">
        <v>64</v>
      </c>
      <c r="C117" s="39" t="s">
        <v>74</v>
      </c>
      <c r="D117" s="34">
        <v>9910000011</v>
      </c>
      <c r="E117" s="34" t="s">
        <v>9</v>
      </c>
      <c r="F117" s="110">
        <f t="shared" si="11"/>
        <v>169.84100000000001</v>
      </c>
    </row>
    <row r="118" spans="1:6" ht="25.5" x14ac:dyDescent="0.25">
      <c r="A118" s="90" t="s">
        <v>61</v>
      </c>
      <c r="B118" s="39" t="s">
        <v>64</v>
      </c>
      <c r="C118" s="39" t="s">
        <v>74</v>
      </c>
      <c r="D118" s="34">
        <v>9910000011</v>
      </c>
      <c r="E118" s="34">
        <v>200</v>
      </c>
      <c r="F118" s="110">
        <f t="shared" si="11"/>
        <v>169.84100000000001</v>
      </c>
    </row>
    <row r="119" spans="1:6" ht="25.5" x14ac:dyDescent="0.25">
      <c r="A119" s="90" t="s">
        <v>28</v>
      </c>
      <c r="B119" s="39" t="s">
        <v>64</v>
      </c>
      <c r="C119" s="39" t="s">
        <v>74</v>
      </c>
      <c r="D119" s="34">
        <v>9910000011</v>
      </c>
      <c r="E119" s="34">
        <v>240</v>
      </c>
      <c r="F119" s="110">
        <f t="shared" si="11"/>
        <v>169.84100000000001</v>
      </c>
    </row>
    <row r="120" spans="1:6" ht="15.75" x14ac:dyDescent="0.25">
      <c r="A120" s="90" t="s">
        <v>30</v>
      </c>
      <c r="B120" s="39" t="s">
        <v>64</v>
      </c>
      <c r="C120" s="39" t="s">
        <v>74</v>
      </c>
      <c r="D120" s="34">
        <v>9910000011</v>
      </c>
      <c r="E120" s="34">
        <v>244</v>
      </c>
      <c r="F120" s="110">
        <v>169.84100000000001</v>
      </c>
    </row>
    <row r="121" spans="1:6" ht="18.75" x14ac:dyDescent="0.25">
      <c r="A121" s="53" t="s">
        <v>75</v>
      </c>
      <c r="B121" s="7" t="s">
        <v>21</v>
      </c>
      <c r="C121" s="7" t="s">
        <v>7</v>
      </c>
      <c r="D121" s="57" t="s">
        <v>8</v>
      </c>
      <c r="E121" s="57" t="s">
        <v>9</v>
      </c>
      <c r="F121" s="129">
        <f>F122+F129</f>
        <v>2060.4650000000001</v>
      </c>
    </row>
    <row r="122" spans="1:6" x14ac:dyDescent="0.25">
      <c r="A122" s="91" t="s">
        <v>76</v>
      </c>
      <c r="B122" s="60" t="s">
        <v>21</v>
      </c>
      <c r="C122" s="60" t="s">
        <v>77</v>
      </c>
      <c r="D122" s="60" t="s">
        <v>8</v>
      </c>
      <c r="E122" s="60" t="s">
        <v>9</v>
      </c>
      <c r="F122" s="131">
        <f>F123+F128</f>
        <v>71.004999999999995</v>
      </c>
    </row>
    <row r="123" spans="1:6" ht="40.5" x14ac:dyDescent="0.25">
      <c r="A123" s="63" t="s">
        <v>155</v>
      </c>
      <c r="B123" s="39" t="s">
        <v>21</v>
      </c>
      <c r="C123" s="39" t="s">
        <v>77</v>
      </c>
      <c r="D123" s="34" t="s">
        <v>78</v>
      </c>
      <c r="E123" s="34" t="s">
        <v>9</v>
      </c>
      <c r="F123" s="110">
        <f t="shared" ref="F123:F125" si="12">F124</f>
        <v>21.655000000000001</v>
      </c>
    </row>
    <row r="124" spans="1:6" ht="30.75" customHeight="1" x14ac:dyDescent="0.25">
      <c r="A124" s="64" t="s">
        <v>61</v>
      </c>
      <c r="B124" s="39" t="s">
        <v>21</v>
      </c>
      <c r="C124" s="39" t="s">
        <v>77</v>
      </c>
      <c r="D124" s="34" t="s">
        <v>79</v>
      </c>
      <c r="E124" s="34" t="s">
        <v>9</v>
      </c>
      <c r="F124" s="110">
        <f t="shared" si="12"/>
        <v>21.655000000000001</v>
      </c>
    </row>
    <row r="125" spans="1:6" ht="35.25" customHeight="1" x14ac:dyDescent="0.25">
      <c r="A125" s="65" t="s">
        <v>80</v>
      </c>
      <c r="B125" s="39" t="s">
        <v>21</v>
      </c>
      <c r="C125" s="39" t="s">
        <v>77</v>
      </c>
      <c r="D125" s="34" t="s">
        <v>79</v>
      </c>
      <c r="E125" s="34" t="s">
        <v>81</v>
      </c>
      <c r="F125" s="110">
        <f t="shared" si="12"/>
        <v>21.655000000000001</v>
      </c>
    </row>
    <row r="126" spans="1:6" ht="37.5" customHeight="1" x14ac:dyDescent="0.25">
      <c r="A126" s="64" t="s">
        <v>82</v>
      </c>
      <c r="B126" s="39" t="s">
        <v>21</v>
      </c>
      <c r="C126" s="39" t="s">
        <v>77</v>
      </c>
      <c r="D126" s="34" t="s">
        <v>79</v>
      </c>
      <c r="E126" s="34" t="s">
        <v>83</v>
      </c>
      <c r="F126" s="110">
        <f>F127</f>
        <v>21.655000000000001</v>
      </c>
    </row>
    <row r="127" spans="1:6" ht="37.5" customHeight="1" x14ac:dyDescent="0.25">
      <c r="A127" s="90" t="s">
        <v>84</v>
      </c>
      <c r="B127" s="39" t="s">
        <v>21</v>
      </c>
      <c r="C127" s="39" t="s">
        <v>77</v>
      </c>
      <c r="D127" s="34" t="s">
        <v>79</v>
      </c>
      <c r="E127" s="34" t="s">
        <v>85</v>
      </c>
      <c r="F127" s="110">
        <v>21.655000000000001</v>
      </c>
    </row>
    <row r="128" spans="1:6" ht="66" customHeight="1" x14ac:dyDescent="0.25">
      <c r="A128" s="90" t="s">
        <v>86</v>
      </c>
      <c r="B128" s="39" t="s">
        <v>21</v>
      </c>
      <c r="C128" s="39" t="s">
        <v>77</v>
      </c>
      <c r="D128" s="34" t="s">
        <v>87</v>
      </c>
      <c r="E128" s="34" t="s">
        <v>85</v>
      </c>
      <c r="F128" s="110">
        <v>49.35</v>
      </c>
    </row>
    <row r="129" spans="1:6" ht="15" customHeight="1" x14ac:dyDescent="0.25">
      <c r="A129" s="66" t="s">
        <v>88</v>
      </c>
      <c r="B129" s="60" t="s">
        <v>21</v>
      </c>
      <c r="C129" s="60" t="s">
        <v>73</v>
      </c>
      <c r="D129" s="62" t="s">
        <v>8</v>
      </c>
      <c r="E129" s="62" t="s">
        <v>9</v>
      </c>
      <c r="F129" s="130">
        <f>F131+F136+F140</f>
        <v>1989.46</v>
      </c>
    </row>
    <row r="130" spans="1:6" ht="15" customHeight="1" x14ac:dyDescent="0.25">
      <c r="A130" s="66" t="s">
        <v>89</v>
      </c>
      <c r="B130" s="39" t="s">
        <v>21</v>
      </c>
      <c r="C130" s="39" t="s">
        <v>73</v>
      </c>
      <c r="D130" s="34" t="s">
        <v>90</v>
      </c>
      <c r="E130" s="34" t="s">
        <v>9</v>
      </c>
      <c r="F130" s="110">
        <f t="shared" ref="F130:F134" si="13">F131</f>
        <v>1984.46</v>
      </c>
    </row>
    <row r="131" spans="1:6" ht="15.75" customHeight="1" x14ac:dyDescent="0.25">
      <c r="A131" s="91" t="s">
        <v>91</v>
      </c>
      <c r="B131" s="39" t="s">
        <v>21</v>
      </c>
      <c r="C131" s="39" t="s">
        <v>73</v>
      </c>
      <c r="D131" s="34">
        <v>8420000000</v>
      </c>
      <c r="E131" s="34" t="s">
        <v>9</v>
      </c>
      <c r="F131" s="110">
        <f t="shared" si="13"/>
        <v>1984.46</v>
      </c>
    </row>
    <row r="132" spans="1:6" ht="25.5" x14ac:dyDescent="0.25">
      <c r="A132" s="90" t="s">
        <v>92</v>
      </c>
      <c r="B132" s="39" t="s">
        <v>21</v>
      </c>
      <c r="C132" s="39" t="s">
        <v>73</v>
      </c>
      <c r="D132" s="34">
        <v>8420000016</v>
      </c>
      <c r="E132" s="34" t="s">
        <v>9</v>
      </c>
      <c r="F132" s="110">
        <f t="shared" si="13"/>
        <v>1984.46</v>
      </c>
    </row>
    <row r="133" spans="1:6" ht="25.5" x14ac:dyDescent="0.25">
      <c r="A133" s="90" t="s">
        <v>61</v>
      </c>
      <c r="B133" s="39" t="s">
        <v>21</v>
      </c>
      <c r="C133" s="39" t="s">
        <v>73</v>
      </c>
      <c r="D133" s="34">
        <v>8420000016</v>
      </c>
      <c r="E133" s="34">
        <v>200</v>
      </c>
      <c r="F133" s="110">
        <f t="shared" si="13"/>
        <v>1984.46</v>
      </c>
    </row>
    <row r="134" spans="1:6" ht="25.5" x14ac:dyDescent="0.25">
      <c r="A134" s="90" t="s">
        <v>28</v>
      </c>
      <c r="B134" s="39" t="s">
        <v>21</v>
      </c>
      <c r="C134" s="39" t="s">
        <v>73</v>
      </c>
      <c r="D134" s="34">
        <v>8420000016</v>
      </c>
      <c r="E134" s="34">
        <v>240</v>
      </c>
      <c r="F134" s="110">
        <f t="shared" si="13"/>
        <v>1984.46</v>
      </c>
    </row>
    <row r="135" spans="1:6" ht="15.75" x14ac:dyDescent="0.25">
      <c r="A135" s="90" t="s">
        <v>30</v>
      </c>
      <c r="B135" s="39" t="s">
        <v>21</v>
      </c>
      <c r="C135" s="39" t="s">
        <v>73</v>
      </c>
      <c r="D135" s="34">
        <v>8420000016</v>
      </c>
      <c r="E135" s="34">
        <v>244</v>
      </c>
      <c r="F135" s="110">
        <v>1984.46</v>
      </c>
    </row>
    <row r="136" spans="1:6" ht="54" x14ac:dyDescent="0.25">
      <c r="A136" s="67" t="s">
        <v>93</v>
      </c>
      <c r="B136" s="60" t="s">
        <v>21</v>
      </c>
      <c r="C136" s="60" t="s">
        <v>73</v>
      </c>
      <c r="D136" s="62" t="s">
        <v>156</v>
      </c>
      <c r="E136" s="62" t="s">
        <v>9</v>
      </c>
      <c r="F136" s="132">
        <f>F137</f>
        <v>0</v>
      </c>
    </row>
    <row r="137" spans="1:6" ht="31.5" x14ac:dyDescent="0.25">
      <c r="A137" s="68" t="s">
        <v>61</v>
      </c>
      <c r="B137" s="39" t="s">
        <v>21</v>
      </c>
      <c r="C137" s="39" t="s">
        <v>73</v>
      </c>
      <c r="D137" s="69" t="s">
        <v>156</v>
      </c>
      <c r="E137" s="69" t="s">
        <v>94</v>
      </c>
      <c r="F137" s="133">
        <f>F138</f>
        <v>0</v>
      </c>
    </row>
    <row r="138" spans="1:6" ht="31.5" x14ac:dyDescent="0.25">
      <c r="A138" s="68" t="s">
        <v>28</v>
      </c>
      <c r="B138" s="39" t="s">
        <v>21</v>
      </c>
      <c r="C138" s="39" t="s">
        <v>73</v>
      </c>
      <c r="D138" s="69" t="s">
        <v>156</v>
      </c>
      <c r="E138" s="69" t="s">
        <v>95</v>
      </c>
      <c r="F138" s="133">
        <f>F139</f>
        <v>0</v>
      </c>
    </row>
    <row r="139" spans="1:6" ht="63.75" x14ac:dyDescent="0.25">
      <c r="A139" s="68" t="s">
        <v>96</v>
      </c>
      <c r="B139" s="39" t="s">
        <v>21</v>
      </c>
      <c r="C139" s="39" t="s">
        <v>73</v>
      </c>
      <c r="D139" s="69" t="s">
        <v>156</v>
      </c>
      <c r="E139" s="69" t="s">
        <v>97</v>
      </c>
      <c r="F139" s="133">
        <v>0</v>
      </c>
    </row>
    <row r="140" spans="1:6" ht="21.75" customHeight="1" x14ac:dyDescent="0.25">
      <c r="A140" s="157" t="s">
        <v>98</v>
      </c>
      <c r="B140" s="158" t="s">
        <v>21</v>
      </c>
      <c r="C140" s="158" t="s">
        <v>73</v>
      </c>
      <c r="D140" s="158" t="s">
        <v>99</v>
      </c>
      <c r="E140" s="158" t="s">
        <v>9</v>
      </c>
      <c r="F140" s="160">
        <f>F142</f>
        <v>5</v>
      </c>
    </row>
    <row r="141" spans="1:6" ht="30" customHeight="1" x14ac:dyDescent="0.25">
      <c r="A141" s="157"/>
      <c r="B141" s="159"/>
      <c r="C141" s="159"/>
      <c r="D141" s="159"/>
      <c r="E141" s="159"/>
      <c r="F141" s="161"/>
    </row>
    <row r="142" spans="1:6" ht="30" customHeight="1" x14ac:dyDescent="0.25">
      <c r="A142" s="90" t="s">
        <v>100</v>
      </c>
      <c r="B142" s="70" t="s">
        <v>21</v>
      </c>
      <c r="C142" s="70" t="s">
        <v>73</v>
      </c>
      <c r="D142" s="70" t="s">
        <v>101</v>
      </c>
      <c r="E142" s="70" t="s">
        <v>9</v>
      </c>
      <c r="F142" s="134">
        <f>F143</f>
        <v>5</v>
      </c>
    </row>
    <row r="143" spans="1:6" ht="15.75" customHeight="1" x14ac:dyDescent="0.25">
      <c r="A143" s="148" t="s">
        <v>61</v>
      </c>
      <c r="B143" s="71" t="s">
        <v>21</v>
      </c>
      <c r="C143" s="71" t="s">
        <v>73</v>
      </c>
      <c r="D143" s="149" t="s">
        <v>101</v>
      </c>
      <c r="E143" s="149">
        <v>200</v>
      </c>
      <c r="F143" s="151">
        <f>F145</f>
        <v>5</v>
      </c>
    </row>
    <row r="144" spans="1:6" ht="12.75" customHeight="1" x14ac:dyDescent="0.25">
      <c r="A144" s="148"/>
      <c r="B144" s="72"/>
      <c r="C144" s="72"/>
      <c r="D144" s="150"/>
      <c r="E144" s="150"/>
      <c r="F144" s="152"/>
    </row>
    <row r="145" spans="1:6" ht="15.75" customHeight="1" x14ac:dyDescent="0.25">
      <c r="A145" s="148" t="s">
        <v>102</v>
      </c>
      <c r="B145" s="71" t="s">
        <v>21</v>
      </c>
      <c r="C145" s="71" t="s">
        <v>73</v>
      </c>
      <c r="D145" s="149" t="s">
        <v>101</v>
      </c>
      <c r="E145" s="149">
        <v>240</v>
      </c>
      <c r="F145" s="151">
        <f>F147</f>
        <v>5</v>
      </c>
    </row>
    <row r="146" spans="1:6" ht="12.75" customHeight="1" x14ac:dyDescent="0.25">
      <c r="A146" s="148"/>
      <c r="B146" s="72"/>
      <c r="C146" s="72"/>
      <c r="D146" s="150"/>
      <c r="E146" s="150"/>
      <c r="F146" s="152"/>
    </row>
    <row r="147" spans="1:6" ht="15.75" x14ac:dyDescent="0.25">
      <c r="A147" s="90" t="s">
        <v>103</v>
      </c>
      <c r="B147" s="39" t="s">
        <v>21</v>
      </c>
      <c r="C147" s="39" t="s">
        <v>73</v>
      </c>
      <c r="D147" s="34" t="s">
        <v>101</v>
      </c>
      <c r="E147" s="34" t="s">
        <v>97</v>
      </c>
      <c r="F147" s="58">
        <v>5</v>
      </c>
    </row>
    <row r="148" spans="1:6" ht="18.75" x14ac:dyDescent="0.25">
      <c r="A148" s="53" t="s">
        <v>104</v>
      </c>
      <c r="B148" s="7" t="s">
        <v>77</v>
      </c>
      <c r="C148" s="7" t="s">
        <v>7</v>
      </c>
      <c r="D148" s="59" t="s">
        <v>8</v>
      </c>
      <c r="E148" s="57" t="s">
        <v>9</v>
      </c>
      <c r="F148" s="129">
        <f>F149+F161+F157</f>
        <v>1378.51956</v>
      </c>
    </row>
    <row r="149" spans="1:6" ht="15.75" x14ac:dyDescent="0.25">
      <c r="A149" s="73" t="s">
        <v>105</v>
      </c>
      <c r="B149" s="74" t="s">
        <v>77</v>
      </c>
      <c r="C149" s="74" t="s">
        <v>6</v>
      </c>
      <c r="D149" s="33" t="s">
        <v>8</v>
      </c>
      <c r="E149" s="34" t="s">
        <v>9</v>
      </c>
      <c r="F149" s="95">
        <f>F151</f>
        <v>0</v>
      </c>
    </row>
    <row r="150" spans="1:6" ht="15.75" x14ac:dyDescent="0.25">
      <c r="A150" s="90" t="s">
        <v>106</v>
      </c>
      <c r="B150" s="39" t="s">
        <v>77</v>
      </c>
      <c r="C150" s="39" t="s">
        <v>6</v>
      </c>
      <c r="D150" s="33" t="s">
        <v>107</v>
      </c>
      <c r="E150" s="34" t="s">
        <v>9</v>
      </c>
      <c r="F150" s="110">
        <f t="shared" ref="F150:F151" si="14">F151+F154</f>
        <v>0</v>
      </c>
    </row>
    <row r="151" spans="1:6" ht="15.75" x14ac:dyDescent="0.25">
      <c r="A151" s="90" t="s">
        <v>108</v>
      </c>
      <c r="B151" s="39" t="s">
        <v>77</v>
      </c>
      <c r="C151" s="39" t="s">
        <v>6</v>
      </c>
      <c r="D151" s="33">
        <v>8520000000</v>
      </c>
      <c r="E151" s="34" t="s">
        <v>9</v>
      </c>
      <c r="F151" s="110">
        <f t="shared" si="14"/>
        <v>0</v>
      </c>
    </row>
    <row r="152" spans="1:6" ht="25.5" x14ac:dyDescent="0.25">
      <c r="A152" s="90" t="s">
        <v>61</v>
      </c>
      <c r="B152" s="39" t="s">
        <v>77</v>
      </c>
      <c r="C152" s="39" t="s">
        <v>6</v>
      </c>
      <c r="D152" s="33">
        <v>8520000025</v>
      </c>
      <c r="E152" s="34">
        <v>200</v>
      </c>
      <c r="F152" s="110">
        <f t="shared" ref="F152:F153" si="15">F153</f>
        <v>0</v>
      </c>
    </row>
    <row r="153" spans="1:6" ht="25.5" x14ac:dyDescent="0.25">
      <c r="A153" s="90" t="s">
        <v>109</v>
      </c>
      <c r="B153" s="39" t="s">
        <v>77</v>
      </c>
      <c r="C153" s="39" t="s">
        <v>6</v>
      </c>
      <c r="D153" s="33">
        <v>8520000025</v>
      </c>
      <c r="E153" s="34">
        <v>240</v>
      </c>
      <c r="F153" s="110">
        <f t="shared" si="15"/>
        <v>0</v>
      </c>
    </row>
    <row r="154" spans="1:6" ht="15.75" x14ac:dyDescent="0.25">
      <c r="A154" s="90" t="s">
        <v>110</v>
      </c>
      <c r="B154" s="39" t="s">
        <v>77</v>
      </c>
      <c r="C154" s="39" t="s">
        <v>6</v>
      </c>
      <c r="D154" s="33">
        <v>8520000025</v>
      </c>
      <c r="E154" s="34">
        <v>243</v>
      </c>
      <c r="F154" s="110">
        <v>0</v>
      </c>
    </row>
    <row r="155" spans="1:6" ht="25.5" x14ac:dyDescent="0.25">
      <c r="A155" s="90" t="s">
        <v>28</v>
      </c>
      <c r="B155" s="39" t="s">
        <v>77</v>
      </c>
      <c r="C155" s="39" t="s">
        <v>6</v>
      </c>
      <c r="D155" s="33">
        <v>8520000026</v>
      </c>
      <c r="E155" s="34">
        <v>240</v>
      </c>
      <c r="F155" s="110">
        <f>F156</f>
        <v>0</v>
      </c>
    </row>
    <row r="156" spans="1:6" ht="15.75" x14ac:dyDescent="0.25">
      <c r="A156" s="90" t="s">
        <v>30</v>
      </c>
      <c r="B156" s="39" t="s">
        <v>77</v>
      </c>
      <c r="C156" s="39" t="s">
        <v>6</v>
      </c>
      <c r="D156" s="33">
        <v>8520000026</v>
      </c>
      <c r="E156" s="34">
        <v>244</v>
      </c>
      <c r="F156" s="110">
        <v>0</v>
      </c>
    </row>
    <row r="157" spans="1:6" ht="65.25" x14ac:dyDescent="0.25">
      <c r="A157" s="75" t="s">
        <v>111</v>
      </c>
      <c r="B157" s="39" t="s">
        <v>77</v>
      </c>
      <c r="C157" s="39" t="s">
        <v>6</v>
      </c>
      <c r="D157" s="76" t="s">
        <v>112</v>
      </c>
      <c r="E157" s="76" t="s">
        <v>9</v>
      </c>
      <c r="F157" s="135">
        <f>F158</f>
        <v>96.57</v>
      </c>
    </row>
    <row r="158" spans="1:6" ht="25.5" x14ac:dyDescent="0.25">
      <c r="A158" s="77" t="s">
        <v>61</v>
      </c>
      <c r="B158" s="39" t="s">
        <v>77</v>
      </c>
      <c r="C158" s="39" t="s">
        <v>6</v>
      </c>
      <c r="D158" s="43" t="s">
        <v>112</v>
      </c>
      <c r="E158" s="43" t="s">
        <v>94</v>
      </c>
      <c r="F158" s="78">
        <f>F159</f>
        <v>96.57</v>
      </c>
    </row>
    <row r="159" spans="1:6" ht="25.5" x14ac:dyDescent="0.25">
      <c r="A159" s="77" t="s">
        <v>109</v>
      </c>
      <c r="B159" s="39" t="s">
        <v>77</v>
      </c>
      <c r="C159" s="39" t="s">
        <v>6</v>
      </c>
      <c r="D159" s="43" t="s">
        <v>112</v>
      </c>
      <c r="E159" s="43" t="s">
        <v>95</v>
      </c>
      <c r="F159" s="78">
        <f>F160</f>
        <v>96.57</v>
      </c>
    </row>
    <row r="160" spans="1:6" ht="15.75" x14ac:dyDescent="0.25">
      <c r="A160" s="77" t="s">
        <v>103</v>
      </c>
      <c r="B160" s="39" t="s">
        <v>77</v>
      </c>
      <c r="C160" s="39" t="s">
        <v>6</v>
      </c>
      <c r="D160" s="43" t="s">
        <v>112</v>
      </c>
      <c r="E160" s="43" t="s">
        <v>97</v>
      </c>
      <c r="F160" s="78">
        <v>96.57</v>
      </c>
    </row>
    <row r="161" spans="1:6" ht="15.75" x14ac:dyDescent="0.25">
      <c r="A161" s="79" t="s">
        <v>113</v>
      </c>
      <c r="B161" s="80" t="s">
        <v>77</v>
      </c>
      <c r="C161" s="80" t="s">
        <v>64</v>
      </c>
      <c r="D161" s="80" t="s">
        <v>8</v>
      </c>
      <c r="E161" s="80" t="s">
        <v>9</v>
      </c>
      <c r="F161" s="136">
        <f>F162</f>
        <v>1281.94956</v>
      </c>
    </row>
    <row r="162" spans="1:6" ht="15.75" x14ac:dyDescent="0.25">
      <c r="A162" s="90" t="s">
        <v>113</v>
      </c>
      <c r="B162" s="39" t="s">
        <v>77</v>
      </c>
      <c r="C162" s="39" t="s">
        <v>64</v>
      </c>
      <c r="D162" s="33">
        <v>8700000000</v>
      </c>
      <c r="E162" s="34" t="s">
        <v>9</v>
      </c>
      <c r="F162" s="111">
        <f>F164+F169+F173</f>
        <v>1281.94956</v>
      </c>
    </row>
    <row r="163" spans="1:6" ht="15.75" x14ac:dyDescent="0.25">
      <c r="A163" s="55" t="s">
        <v>114</v>
      </c>
      <c r="B163" s="26" t="s">
        <v>77</v>
      </c>
      <c r="C163" s="26" t="s">
        <v>64</v>
      </c>
      <c r="D163" s="26">
        <v>8710000000</v>
      </c>
      <c r="E163" s="26" t="s">
        <v>9</v>
      </c>
      <c r="F163" s="128">
        <f t="shared" ref="F163:F166" si="16">F164</f>
        <v>596.04251999999997</v>
      </c>
    </row>
    <row r="164" spans="1:6" ht="25.5" x14ac:dyDescent="0.25">
      <c r="A164" s="90" t="s">
        <v>115</v>
      </c>
      <c r="B164" s="39" t="s">
        <v>77</v>
      </c>
      <c r="C164" s="39" t="s">
        <v>64</v>
      </c>
      <c r="D164" s="34">
        <v>8710000036</v>
      </c>
      <c r="E164" s="34" t="s">
        <v>9</v>
      </c>
      <c r="F164" s="111">
        <f t="shared" si="16"/>
        <v>596.04251999999997</v>
      </c>
    </row>
    <row r="165" spans="1:6" ht="25.5" x14ac:dyDescent="0.25">
      <c r="A165" s="90" t="s">
        <v>61</v>
      </c>
      <c r="B165" s="39" t="s">
        <v>77</v>
      </c>
      <c r="C165" s="39" t="s">
        <v>64</v>
      </c>
      <c r="D165" s="34" t="s">
        <v>116</v>
      </c>
      <c r="E165" s="34">
        <v>200</v>
      </c>
      <c r="F165" s="111">
        <f t="shared" si="16"/>
        <v>596.04251999999997</v>
      </c>
    </row>
    <row r="166" spans="1:6" ht="25.5" x14ac:dyDescent="0.25">
      <c r="A166" s="90" t="s">
        <v>109</v>
      </c>
      <c r="B166" s="39" t="s">
        <v>77</v>
      </c>
      <c r="C166" s="39" t="s">
        <v>64</v>
      </c>
      <c r="D166" s="34">
        <v>8710000036</v>
      </c>
      <c r="E166" s="34">
        <v>240</v>
      </c>
      <c r="F166" s="111">
        <f t="shared" si="16"/>
        <v>596.04251999999997</v>
      </c>
    </row>
    <row r="167" spans="1:6" ht="15.75" x14ac:dyDescent="0.25">
      <c r="A167" s="90" t="s">
        <v>117</v>
      </c>
      <c r="B167" s="39" t="s">
        <v>77</v>
      </c>
      <c r="C167" s="39" t="s">
        <v>64</v>
      </c>
      <c r="D167" s="33">
        <v>8710000036</v>
      </c>
      <c r="E167" s="34">
        <v>244</v>
      </c>
      <c r="F167" s="111">
        <v>596.04251999999997</v>
      </c>
    </row>
    <row r="168" spans="1:6" ht="15.75" x14ac:dyDescent="0.25">
      <c r="A168" s="55" t="s">
        <v>118</v>
      </c>
      <c r="B168" s="26" t="s">
        <v>77</v>
      </c>
      <c r="C168" s="26" t="s">
        <v>64</v>
      </c>
      <c r="D168" s="81">
        <v>8730000000</v>
      </c>
      <c r="E168" s="26" t="s">
        <v>9</v>
      </c>
      <c r="F168" s="98">
        <f t="shared" ref="F168:F171" si="17">F169</f>
        <v>300</v>
      </c>
    </row>
    <row r="169" spans="1:6" ht="15.75" x14ac:dyDescent="0.25">
      <c r="A169" s="90" t="s">
        <v>119</v>
      </c>
      <c r="B169" s="39" t="s">
        <v>77</v>
      </c>
      <c r="C169" s="39" t="s">
        <v>64</v>
      </c>
      <c r="D169" s="33">
        <v>8730000038</v>
      </c>
      <c r="E169" s="34" t="s">
        <v>9</v>
      </c>
      <c r="F169" s="110">
        <f t="shared" si="17"/>
        <v>300</v>
      </c>
    </row>
    <row r="170" spans="1:6" ht="25.5" x14ac:dyDescent="0.25">
      <c r="A170" s="90" t="s">
        <v>61</v>
      </c>
      <c r="B170" s="39" t="s">
        <v>77</v>
      </c>
      <c r="C170" s="39" t="s">
        <v>64</v>
      </c>
      <c r="D170" s="33">
        <v>8730000038</v>
      </c>
      <c r="E170" s="34">
        <v>200</v>
      </c>
      <c r="F170" s="110">
        <f t="shared" si="17"/>
        <v>300</v>
      </c>
    </row>
    <row r="171" spans="1:6" ht="25.5" x14ac:dyDescent="0.25">
      <c r="A171" s="90" t="s">
        <v>109</v>
      </c>
      <c r="B171" s="39" t="s">
        <v>77</v>
      </c>
      <c r="C171" s="39" t="s">
        <v>64</v>
      </c>
      <c r="D171" s="33">
        <v>8730000038</v>
      </c>
      <c r="E171" s="34">
        <v>240</v>
      </c>
      <c r="F171" s="110">
        <f t="shared" si="17"/>
        <v>300</v>
      </c>
    </row>
    <row r="172" spans="1:6" ht="15.75" x14ac:dyDescent="0.25">
      <c r="A172" s="90" t="s">
        <v>117</v>
      </c>
      <c r="B172" s="39" t="s">
        <v>77</v>
      </c>
      <c r="C172" s="39" t="s">
        <v>64</v>
      </c>
      <c r="D172" s="33">
        <v>8730000038</v>
      </c>
      <c r="E172" s="34">
        <v>244</v>
      </c>
      <c r="F172" s="110">
        <v>300</v>
      </c>
    </row>
    <row r="173" spans="1:6" ht="27" x14ac:dyDescent="0.25">
      <c r="A173" s="55" t="s">
        <v>120</v>
      </c>
      <c r="B173" s="26" t="s">
        <v>77</v>
      </c>
      <c r="C173" s="26" t="s">
        <v>64</v>
      </c>
      <c r="D173" s="81">
        <v>8740000000</v>
      </c>
      <c r="E173" s="26" t="s">
        <v>9</v>
      </c>
      <c r="F173" s="98">
        <f>F174+F178+F183</f>
        <v>385.90703999999994</v>
      </c>
    </row>
    <row r="174" spans="1:6" ht="15.75" x14ac:dyDescent="0.25">
      <c r="A174" s="137" t="s">
        <v>121</v>
      </c>
      <c r="B174" s="36" t="s">
        <v>77</v>
      </c>
      <c r="C174" s="36" t="s">
        <v>64</v>
      </c>
      <c r="D174" s="138">
        <v>8740000039</v>
      </c>
      <c r="E174" s="139" t="s">
        <v>9</v>
      </c>
      <c r="F174" s="140">
        <f t="shared" ref="F174:F175" si="18">F175</f>
        <v>83.536799999999999</v>
      </c>
    </row>
    <row r="175" spans="1:6" ht="25.5" x14ac:dyDescent="0.25">
      <c r="A175" s="90" t="s">
        <v>61</v>
      </c>
      <c r="B175" s="39" t="s">
        <v>77</v>
      </c>
      <c r="C175" s="39" t="s">
        <v>64</v>
      </c>
      <c r="D175" s="33">
        <v>8740000039</v>
      </c>
      <c r="E175" s="34">
        <v>200</v>
      </c>
      <c r="F175" s="110">
        <f t="shared" si="18"/>
        <v>83.536799999999999</v>
      </c>
    </row>
    <row r="176" spans="1:6" ht="25.5" x14ac:dyDescent="0.25">
      <c r="A176" s="90" t="s">
        <v>109</v>
      </c>
      <c r="B176" s="39" t="s">
        <v>77</v>
      </c>
      <c r="C176" s="39" t="s">
        <v>64</v>
      </c>
      <c r="D176" s="33">
        <v>8740000039</v>
      </c>
      <c r="E176" s="34">
        <v>240</v>
      </c>
      <c r="F176" s="110">
        <f>F177</f>
        <v>83.536799999999999</v>
      </c>
    </row>
    <row r="177" spans="1:6" ht="15.75" x14ac:dyDescent="0.25">
      <c r="A177" s="90" t="s">
        <v>157</v>
      </c>
      <c r="B177" s="39" t="s">
        <v>77</v>
      </c>
      <c r="C177" s="39" t="s">
        <v>64</v>
      </c>
      <c r="D177" s="33">
        <v>8740000039</v>
      </c>
      <c r="E177" s="34">
        <v>244</v>
      </c>
      <c r="F177" s="111">
        <f>89.374-5.8372</f>
        <v>83.536799999999999</v>
      </c>
    </row>
    <row r="178" spans="1:6" ht="15.75" x14ac:dyDescent="0.25">
      <c r="A178" s="137" t="s">
        <v>122</v>
      </c>
      <c r="B178" s="36" t="s">
        <v>77</v>
      </c>
      <c r="C178" s="36" t="s">
        <v>64</v>
      </c>
      <c r="D178" s="138" t="s">
        <v>123</v>
      </c>
      <c r="E178" s="139" t="s">
        <v>9</v>
      </c>
      <c r="F178" s="140">
        <f t="shared" ref="F178" si="19">F179</f>
        <v>301.37023999999997</v>
      </c>
    </row>
    <row r="179" spans="1:6" ht="25.5" x14ac:dyDescent="0.25">
      <c r="A179" s="90" t="s">
        <v>61</v>
      </c>
      <c r="B179" s="39" t="s">
        <v>77</v>
      </c>
      <c r="C179" s="39" t="s">
        <v>64</v>
      </c>
      <c r="D179" s="33">
        <v>8740000040</v>
      </c>
      <c r="E179" s="34">
        <v>200</v>
      </c>
      <c r="F179" s="110">
        <f>F180</f>
        <v>301.37023999999997</v>
      </c>
    </row>
    <row r="180" spans="1:6" ht="25.5" x14ac:dyDescent="0.25">
      <c r="A180" s="90" t="s">
        <v>109</v>
      </c>
      <c r="B180" s="39" t="s">
        <v>77</v>
      </c>
      <c r="C180" s="39" t="s">
        <v>64</v>
      </c>
      <c r="D180" s="33">
        <v>8740000040</v>
      </c>
      <c r="E180" s="34">
        <v>240</v>
      </c>
      <c r="F180" s="110">
        <f>F182+F181</f>
        <v>301.37023999999997</v>
      </c>
    </row>
    <row r="181" spans="1:6" ht="25.5" x14ac:dyDescent="0.25">
      <c r="A181" s="90" t="s">
        <v>158</v>
      </c>
      <c r="B181" s="39" t="s">
        <v>77</v>
      </c>
      <c r="C181" s="39" t="s">
        <v>64</v>
      </c>
      <c r="D181" s="33">
        <v>8740000040</v>
      </c>
      <c r="E181" s="34">
        <v>244</v>
      </c>
      <c r="F181" s="110">
        <f>157.49487+5.8372</f>
        <v>163.33206999999999</v>
      </c>
    </row>
    <row r="182" spans="1:6" ht="38.25" x14ac:dyDescent="0.25">
      <c r="A182" s="90" t="s">
        <v>159</v>
      </c>
      <c r="B182" s="39" t="s">
        <v>77</v>
      </c>
      <c r="C182" s="39" t="s">
        <v>64</v>
      </c>
      <c r="D182" s="33">
        <v>8740000040</v>
      </c>
      <c r="E182" s="34">
        <v>244</v>
      </c>
      <c r="F182" s="110">
        <f>138.67486-0.63669</f>
        <v>138.03817000000001</v>
      </c>
    </row>
    <row r="183" spans="1:6" ht="59.25" customHeight="1" x14ac:dyDescent="0.25">
      <c r="A183" s="141" t="s">
        <v>160</v>
      </c>
      <c r="B183" s="36" t="s">
        <v>77</v>
      </c>
      <c r="C183" s="36" t="s">
        <v>64</v>
      </c>
      <c r="D183" s="138" t="s">
        <v>124</v>
      </c>
      <c r="E183" s="139" t="s">
        <v>9</v>
      </c>
      <c r="F183" s="140">
        <f>F184</f>
        <v>1</v>
      </c>
    </row>
    <row r="184" spans="1:6" ht="25.5" x14ac:dyDescent="0.25">
      <c r="A184" s="77" t="s">
        <v>61</v>
      </c>
      <c r="B184" s="39" t="s">
        <v>77</v>
      </c>
      <c r="C184" s="39" t="s">
        <v>64</v>
      </c>
      <c r="D184" s="33" t="s">
        <v>124</v>
      </c>
      <c r="E184" s="34">
        <v>200</v>
      </c>
      <c r="F184" s="110">
        <f>F185</f>
        <v>1</v>
      </c>
    </row>
    <row r="185" spans="1:6" ht="25.5" x14ac:dyDescent="0.25">
      <c r="A185" s="77" t="s">
        <v>109</v>
      </c>
      <c r="B185" s="39" t="s">
        <v>77</v>
      </c>
      <c r="C185" s="39" t="s">
        <v>64</v>
      </c>
      <c r="D185" s="33" t="s">
        <v>124</v>
      </c>
      <c r="E185" s="34">
        <v>240</v>
      </c>
      <c r="F185" s="110">
        <f>F186</f>
        <v>1</v>
      </c>
    </row>
    <row r="186" spans="1:6" ht="15.75" x14ac:dyDescent="0.25">
      <c r="A186" s="77" t="s">
        <v>103</v>
      </c>
      <c r="B186" s="39" t="s">
        <v>77</v>
      </c>
      <c r="C186" s="39" t="s">
        <v>64</v>
      </c>
      <c r="D186" s="33" t="s">
        <v>124</v>
      </c>
      <c r="E186" s="34">
        <v>244</v>
      </c>
      <c r="F186" s="110">
        <v>1</v>
      </c>
    </row>
    <row r="187" spans="1:6" ht="15.75" x14ac:dyDescent="0.25">
      <c r="A187" s="82" t="s">
        <v>125</v>
      </c>
      <c r="B187" s="83" t="s">
        <v>126</v>
      </c>
      <c r="C187" s="83" t="s">
        <v>7</v>
      </c>
      <c r="D187" s="59" t="s">
        <v>8</v>
      </c>
      <c r="E187" s="57" t="s">
        <v>9</v>
      </c>
      <c r="F187" s="129">
        <f>F188</f>
        <v>58.971240000000002</v>
      </c>
    </row>
    <row r="188" spans="1:6" ht="15.75" x14ac:dyDescent="0.25">
      <c r="A188" s="90" t="s">
        <v>127</v>
      </c>
      <c r="B188" s="39" t="s">
        <v>126</v>
      </c>
      <c r="C188" s="39" t="s">
        <v>6</v>
      </c>
      <c r="D188" s="33" t="s">
        <v>8</v>
      </c>
      <c r="E188" s="34" t="s">
        <v>9</v>
      </c>
      <c r="F188" s="110">
        <f>F189</f>
        <v>58.971240000000002</v>
      </c>
    </row>
    <row r="189" spans="1:6" ht="25.5" x14ac:dyDescent="0.25">
      <c r="A189" s="90" t="s">
        <v>128</v>
      </c>
      <c r="B189" s="39" t="s">
        <v>126</v>
      </c>
      <c r="C189" s="39" t="s">
        <v>6</v>
      </c>
      <c r="D189" s="33" t="s">
        <v>129</v>
      </c>
      <c r="E189" s="34" t="s">
        <v>9</v>
      </c>
      <c r="F189" s="110">
        <f>F190</f>
        <v>58.971240000000002</v>
      </c>
    </row>
    <row r="190" spans="1:6" ht="25.5" x14ac:dyDescent="0.25">
      <c r="A190" s="90" t="s">
        <v>61</v>
      </c>
      <c r="B190" s="39" t="s">
        <v>126</v>
      </c>
      <c r="C190" s="39" t="s">
        <v>6</v>
      </c>
      <c r="D190" s="33" t="s">
        <v>129</v>
      </c>
      <c r="E190" s="34" t="s">
        <v>94</v>
      </c>
      <c r="F190" s="110">
        <f>F191</f>
        <v>58.971240000000002</v>
      </c>
    </row>
    <row r="191" spans="1:6" ht="25.5" x14ac:dyDescent="0.25">
      <c r="A191" s="90" t="s">
        <v>109</v>
      </c>
      <c r="B191" s="39" t="s">
        <v>126</v>
      </c>
      <c r="C191" s="39" t="s">
        <v>6</v>
      </c>
      <c r="D191" s="33" t="s">
        <v>129</v>
      </c>
      <c r="E191" s="34" t="s">
        <v>95</v>
      </c>
      <c r="F191" s="110">
        <f>F192</f>
        <v>58.971240000000002</v>
      </c>
    </row>
    <row r="192" spans="1:6" ht="15.75" x14ac:dyDescent="0.25">
      <c r="A192" s="90" t="s">
        <v>117</v>
      </c>
      <c r="B192" s="39" t="s">
        <v>126</v>
      </c>
      <c r="C192" s="39" t="s">
        <v>6</v>
      </c>
      <c r="D192" s="33" t="s">
        <v>129</v>
      </c>
      <c r="E192" s="34" t="s">
        <v>97</v>
      </c>
      <c r="F192" s="110">
        <v>58.971240000000002</v>
      </c>
    </row>
    <row r="193" spans="1:6" ht="18.75" x14ac:dyDescent="0.25">
      <c r="A193" s="53" t="s">
        <v>130</v>
      </c>
      <c r="B193" s="7" t="s">
        <v>74</v>
      </c>
      <c r="C193" s="7" t="s">
        <v>7</v>
      </c>
      <c r="D193" s="59" t="s">
        <v>8</v>
      </c>
      <c r="E193" s="57" t="s">
        <v>9</v>
      </c>
      <c r="F193" s="129">
        <f t="shared" ref="F193:F196" si="20">F194</f>
        <v>421.68333000000001</v>
      </c>
    </row>
    <row r="194" spans="1:6" ht="15.75" x14ac:dyDescent="0.25">
      <c r="A194" s="90" t="s">
        <v>131</v>
      </c>
      <c r="B194" s="39" t="s">
        <v>74</v>
      </c>
      <c r="C194" s="39" t="s">
        <v>6</v>
      </c>
      <c r="D194" s="33" t="s">
        <v>8</v>
      </c>
      <c r="E194" s="34" t="s">
        <v>9</v>
      </c>
      <c r="F194" s="110">
        <f t="shared" si="20"/>
        <v>421.68333000000001</v>
      </c>
    </row>
    <row r="195" spans="1:6" ht="25.5" x14ac:dyDescent="0.25">
      <c r="A195" s="90" t="s">
        <v>132</v>
      </c>
      <c r="B195" s="39" t="s">
        <v>74</v>
      </c>
      <c r="C195" s="39" t="s">
        <v>6</v>
      </c>
      <c r="D195" s="33">
        <v>4310000004</v>
      </c>
      <c r="E195" s="34" t="s">
        <v>9</v>
      </c>
      <c r="F195" s="110">
        <f t="shared" si="20"/>
        <v>421.68333000000001</v>
      </c>
    </row>
    <row r="196" spans="1:6" ht="15.75" x14ac:dyDescent="0.25">
      <c r="A196" s="90" t="s">
        <v>44</v>
      </c>
      <c r="B196" s="39" t="s">
        <v>74</v>
      </c>
      <c r="C196" s="39" t="s">
        <v>6</v>
      </c>
      <c r="D196" s="33">
        <v>4310000004</v>
      </c>
      <c r="E196" s="34">
        <v>500</v>
      </c>
      <c r="F196" s="110">
        <f t="shared" si="20"/>
        <v>421.68333000000001</v>
      </c>
    </row>
    <row r="197" spans="1:6" ht="15.75" x14ac:dyDescent="0.25">
      <c r="A197" s="90" t="s">
        <v>133</v>
      </c>
      <c r="B197" s="39" t="s">
        <v>74</v>
      </c>
      <c r="C197" s="39" t="s">
        <v>6</v>
      </c>
      <c r="D197" s="33">
        <v>4310000004</v>
      </c>
      <c r="E197" s="34">
        <v>540</v>
      </c>
      <c r="F197" s="110">
        <v>421.68333000000001</v>
      </c>
    </row>
    <row r="198" spans="1:6" ht="18.75" x14ac:dyDescent="0.25">
      <c r="A198" s="53" t="s">
        <v>134</v>
      </c>
      <c r="B198" s="7" t="s">
        <v>52</v>
      </c>
      <c r="C198" s="7" t="s">
        <v>7</v>
      </c>
      <c r="D198" s="59" t="s">
        <v>8</v>
      </c>
      <c r="E198" s="57" t="s">
        <v>9</v>
      </c>
      <c r="F198" s="129">
        <f t="shared" ref="F198:F203" si="21">F199</f>
        <v>25</v>
      </c>
    </row>
    <row r="199" spans="1:6" ht="15.75" x14ac:dyDescent="0.25">
      <c r="A199" s="90" t="s">
        <v>135</v>
      </c>
      <c r="B199" s="39" t="s">
        <v>52</v>
      </c>
      <c r="C199" s="39" t="s">
        <v>11</v>
      </c>
      <c r="D199" s="33" t="s">
        <v>8</v>
      </c>
      <c r="E199" s="34" t="s">
        <v>9</v>
      </c>
      <c r="F199" s="110">
        <f t="shared" si="21"/>
        <v>25</v>
      </c>
    </row>
    <row r="200" spans="1:6" ht="25.5" x14ac:dyDescent="0.25">
      <c r="A200" s="90" t="s">
        <v>161</v>
      </c>
      <c r="B200" s="39" t="s">
        <v>52</v>
      </c>
      <c r="C200" s="39" t="s">
        <v>11</v>
      </c>
      <c r="D200" s="33">
        <v>9510000000</v>
      </c>
      <c r="E200" s="34" t="s">
        <v>9</v>
      </c>
      <c r="F200" s="110">
        <f t="shared" si="21"/>
        <v>25</v>
      </c>
    </row>
    <row r="201" spans="1:6" ht="51" x14ac:dyDescent="0.25">
      <c r="A201" s="90" t="s">
        <v>162</v>
      </c>
      <c r="B201" s="39" t="s">
        <v>52</v>
      </c>
      <c r="C201" s="39" t="s">
        <v>11</v>
      </c>
      <c r="D201" s="33">
        <v>9510000047</v>
      </c>
      <c r="E201" s="34" t="s">
        <v>9</v>
      </c>
      <c r="F201" s="110">
        <f t="shared" si="21"/>
        <v>25</v>
      </c>
    </row>
    <row r="202" spans="1:6" ht="25.5" x14ac:dyDescent="0.25">
      <c r="A202" s="90" t="s">
        <v>61</v>
      </c>
      <c r="B202" s="39" t="s">
        <v>52</v>
      </c>
      <c r="C202" s="39" t="s">
        <v>11</v>
      </c>
      <c r="D202" s="34">
        <v>9510000047</v>
      </c>
      <c r="E202" s="34">
        <v>200</v>
      </c>
      <c r="F202" s="110">
        <f t="shared" si="21"/>
        <v>25</v>
      </c>
    </row>
    <row r="203" spans="1:6" ht="25.5" x14ac:dyDescent="0.25">
      <c r="A203" s="90" t="s">
        <v>109</v>
      </c>
      <c r="B203" s="39" t="s">
        <v>52</v>
      </c>
      <c r="C203" s="39" t="s">
        <v>11</v>
      </c>
      <c r="D203" s="34">
        <v>9510000047</v>
      </c>
      <c r="E203" s="34">
        <v>240</v>
      </c>
      <c r="F203" s="110">
        <f t="shared" si="21"/>
        <v>25</v>
      </c>
    </row>
    <row r="204" spans="1:6" ht="15.75" x14ac:dyDescent="0.25">
      <c r="A204" s="90" t="s">
        <v>30</v>
      </c>
      <c r="B204" s="39" t="s">
        <v>52</v>
      </c>
      <c r="C204" s="39" t="s">
        <v>11</v>
      </c>
      <c r="D204" s="33">
        <v>9510000047</v>
      </c>
      <c r="E204" s="34">
        <v>244</v>
      </c>
      <c r="F204" s="110">
        <v>25</v>
      </c>
    </row>
    <row r="205" spans="1:6" ht="18.75" x14ac:dyDescent="0.25">
      <c r="A205" s="53" t="s">
        <v>136</v>
      </c>
      <c r="B205" s="7" t="s">
        <v>7</v>
      </c>
      <c r="C205" s="7" t="s">
        <v>7</v>
      </c>
      <c r="D205" s="59" t="s">
        <v>8</v>
      </c>
      <c r="E205" s="57" t="s">
        <v>9</v>
      </c>
      <c r="F205" s="129">
        <f t="shared" ref="F205:F207" si="22">F206</f>
        <v>0</v>
      </c>
    </row>
    <row r="206" spans="1:6" ht="15.75" x14ac:dyDescent="0.25">
      <c r="A206" s="90" t="s">
        <v>136</v>
      </c>
      <c r="B206" s="39" t="s">
        <v>7</v>
      </c>
      <c r="C206" s="39" t="s">
        <v>7</v>
      </c>
      <c r="D206" s="33" t="s">
        <v>8</v>
      </c>
      <c r="E206" s="34" t="s">
        <v>9</v>
      </c>
      <c r="F206" s="110">
        <f t="shared" si="22"/>
        <v>0</v>
      </c>
    </row>
    <row r="207" spans="1:6" ht="15.75" x14ac:dyDescent="0.25">
      <c r="A207" s="90" t="s">
        <v>137</v>
      </c>
      <c r="B207" s="39" t="s">
        <v>7</v>
      </c>
      <c r="C207" s="39" t="s">
        <v>7</v>
      </c>
      <c r="D207" s="33" t="s">
        <v>8</v>
      </c>
      <c r="E207" s="34" t="s">
        <v>9</v>
      </c>
      <c r="F207" s="110">
        <f t="shared" si="22"/>
        <v>0</v>
      </c>
    </row>
    <row r="208" spans="1:6" ht="15.75" x14ac:dyDescent="0.25">
      <c r="A208" s="90" t="s">
        <v>137</v>
      </c>
      <c r="B208" s="39" t="s">
        <v>7</v>
      </c>
      <c r="C208" s="39" t="s">
        <v>7</v>
      </c>
      <c r="D208" s="33" t="s">
        <v>8</v>
      </c>
      <c r="E208" s="34" t="s">
        <v>9</v>
      </c>
      <c r="F208" s="110">
        <v>0</v>
      </c>
    </row>
    <row r="209" spans="1:6" ht="18.75" x14ac:dyDescent="0.25">
      <c r="A209" s="84" t="s">
        <v>138</v>
      </c>
      <c r="B209" s="17"/>
      <c r="C209" s="17"/>
      <c r="D209" s="85"/>
      <c r="E209" s="85"/>
      <c r="F209" s="142">
        <f>F198+F193+F148+F121+F104+F94+F13+F205+F187</f>
        <v>10303.367650000002</v>
      </c>
    </row>
    <row r="211" spans="1:6" ht="15.75" x14ac:dyDescent="0.25">
      <c r="A211" s="143"/>
      <c r="F211" s="144"/>
    </row>
    <row r="212" spans="1:6" ht="15.75" x14ac:dyDescent="0.25">
      <c r="A212" s="143"/>
      <c r="F212" s="144"/>
    </row>
    <row r="213" spans="1:6" ht="13.5" customHeight="1" x14ac:dyDescent="0.25">
      <c r="A213" s="145" t="s">
        <v>139</v>
      </c>
      <c r="B213" s="144"/>
      <c r="D213" s="86"/>
      <c r="E213" s="86"/>
      <c r="F213" s="144"/>
    </row>
    <row r="214" spans="1:6" ht="13.5" customHeight="1" x14ac:dyDescent="0.25">
      <c r="A214" s="145" t="s">
        <v>163</v>
      </c>
      <c r="B214" s="144"/>
      <c r="C214" s="87"/>
      <c r="D214" s="86"/>
      <c r="E214" s="86"/>
      <c r="F214" s="146"/>
    </row>
    <row r="215" spans="1:6" ht="15.75" x14ac:dyDescent="0.25">
      <c r="A215" s="87"/>
      <c r="B215" s="87"/>
      <c r="C215" s="87"/>
      <c r="D215" s="88"/>
      <c r="E215" s="88"/>
      <c r="F215" s="147"/>
    </row>
  </sheetData>
  <mergeCells count="18">
    <mergeCell ref="E1:F4"/>
    <mergeCell ref="A5:F8"/>
    <mergeCell ref="B10:B12"/>
    <mergeCell ref="C10:C12"/>
    <mergeCell ref="A143:A144"/>
    <mergeCell ref="A140:A141"/>
    <mergeCell ref="B140:B141"/>
    <mergeCell ref="C140:C141"/>
    <mergeCell ref="D140:D141"/>
    <mergeCell ref="E140:E141"/>
    <mergeCell ref="F140:F141"/>
    <mergeCell ref="A145:A146"/>
    <mergeCell ref="D145:D146"/>
    <mergeCell ref="E145:E146"/>
    <mergeCell ref="F145:F146"/>
    <mergeCell ref="D143:D144"/>
    <mergeCell ref="E143:E144"/>
    <mergeCell ref="F143:F144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2021-04-15T13:24:29Z</cp:lastPrinted>
  <dcterms:created xsi:type="dcterms:W3CDTF">2015-06-05T18:19:34Z</dcterms:created>
  <dcterms:modified xsi:type="dcterms:W3CDTF">2022-03-17T09:34:07Z</dcterms:modified>
</cp:coreProperties>
</file>